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0455"/>
  </bookViews>
  <sheets>
    <sheet name="общий перечень" sheetId="1" r:id="rId1"/>
    <sheet name="свод по финанс." sheetId="3" r:id="rId2"/>
    <sheet name="жил.фонд" sheetId="4" r:id="rId3"/>
  </sheets>
  <definedNames>
    <definedName name="_xlnm._FilterDatabase" localSheetId="0" hidden="1">'общий перечень'!$A$7:$T$104</definedName>
    <definedName name="_xlnm.Print_Area" localSheetId="2">жил.фонд!$A$1:$O$29</definedName>
    <definedName name="_xlnm.Print_Area" localSheetId="0">'общий перечень'!$A$1:$T$104</definedName>
  </definedNames>
  <calcPr calcId="125725"/>
</workbook>
</file>

<file path=xl/calcChain.xml><?xml version="1.0" encoding="utf-8"?>
<calcChain xmlns="http://schemas.openxmlformats.org/spreadsheetml/2006/main">
  <c r="O103" i="1"/>
  <c r="J103"/>
  <c r="O99"/>
  <c r="P99" s="1"/>
  <c r="O100"/>
  <c r="P100"/>
  <c r="Q100"/>
  <c r="R100"/>
  <c r="O101"/>
  <c r="P101" s="1"/>
  <c r="Q101"/>
  <c r="R101"/>
  <c r="O102"/>
  <c r="P102" s="1"/>
  <c r="Q102"/>
  <c r="R102"/>
  <c r="P103"/>
  <c r="Q103"/>
  <c r="R103"/>
  <c r="J102"/>
  <c r="C104"/>
  <c r="O91"/>
  <c r="O92"/>
  <c r="P92" s="1"/>
  <c r="O93"/>
  <c r="O94"/>
  <c r="P94" s="1"/>
  <c r="O95"/>
  <c r="O96"/>
  <c r="O97"/>
  <c r="O98"/>
  <c r="O90"/>
  <c r="J101"/>
  <c r="J100"/>
  <c r="J99"/>
  <c r="O78"/>
  <c r="P78"/>
  <c r="Q78"/>
  <c r="R78"/>
  <c r="O79"/>
  <c r="P79"/>
  <c r="Q79"/>
  <c r="R79"/>
  <c r="O80"/>
  <c r="P80"/>
  <c r="Q80"/>
  <c r="R80"/>
  <c r="O81"/>
  <c r="P81"/>
  <c r="Q81"/>
  <c r="R81"/>
  <c r="O82"/>
  <c r="P82"/>
  <c r="Q82"/>
  <c r="R82"/>
  <c r="O83"/>
  <c r="P83"/>
  <c r="Q83"/>
  <c r="R83"/>
  <c r="O84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O89"/>
  <c r="P89"/>
  <c r="Q89"/>
  <c r="R89"/>
  <c r="P90"/>
  <c r="Q90"/>
  <c r="R90"/>
  <c r="P91"/>
  <c r="Q91"/>
  <c r="R91"/>
  <c r="P93"/>
  <c r="Q93"/>
  <c r="R93"/>
  <c r="Q94"/>
  <c r="R94"/>
  <c r="P95"/>
  <c r="Q95"/>
  <c r="R95"/>
  <c r="P96"/>
  <c r="Q96"/>
  <c r="R96"/>
  <c r="P97"/>
  <c r="Q97"/>
  <c r="R97"/>
  <c r="P98"/>
  <c r="Q98"/>
  <c r="R98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9"/>
  <c r="J9"/>
  <c r="K29" i="4"/>
  <c r="L29"/>
  <c r="M29"/>
  <c r="J29"/>
  <c r="H16" i="3"/>
  <c r="F18"/>
  <c r="G18"/>
  <c r="C16"/>
  <c r="E8"/>
  <c r="C10"/>
  <c r="E10" s="1"/>
  <c r="D9"/>
  <c r="C9"/>
  <c r="E9" s="1"/>
  <c r="D6"/>
  <c r="D4"/>
  <c r="C6"/>
  <c r="D14"/>
  <c r="C14"/>
  <c r="H11"/>
  <c r="H18" s="1"/>
  <c r="D11"/>
  <c r="J98" i="1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C13" i="3"/>
  <c r="E13" s="1"/>
  <c r="C4"/>
  <c r="E4" s="1"/>
  <c r="D15"/>
  <c r="C15"/>
  <c r="E15" s="1"/>
  <c r="C12"/>
  <c r="E12" s="1"/>
  <c r="D5"/>
  <c r="C5"/>
  <c r="D10"/>
  <c r="D7"/>
  <c r="C7"/>
  <c r="E7" s="1"/>
  <c r="E5"/>
  <c r="O104" i="1" l="1"/>
  <c r="Q92"/>
  <c r="R92"/>
  <c r="R99"/>
  <c r="Q9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J104"/>
  <c r="D13" i="3" s="1"/>
  <c r="Q99" i="1"/>
  <c r="D12" i="3"/>
  <c r="D18"/>
  <c r="C19" s="1"/>
  <c r="C18"/>
  <c r="E6"/>
  <c r="E18" s="1"/>
  <c r="P9" i="1"/>
  <c r="P104" s="1"/>
  <c r="R9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Q104" l="1"/>
  <c r="R104"/>
</calcChain>
</file>

<file path=xl/sharedStrings.xml><?xml version="1.0" encoding="utf-8"?>
<sst xmlns="http://schemas.openxmlformats.org/spreadsheetml/2006/main" count="847" uniqueCount="337">
  <si>
    <t>2000 кв.м</t>
  </si>
  <si>
    <t>ул. Пикуля д. 2</t>
  </si>
  <si>
    <t>484,0 кв.м</t>
  </si>
  <si>
    <t>Объект находится в неудовлетворительном состоянии, законсервирован, непригоден для использования по назначению</t>
  </si>
  <si>
    <t>51:06:0030106:5</t>
  </si>
  <si>
    <t>Органы военного управления прорабатывают вопрос об инициировании обращения о передаче объекта в муниципальную собственность</t>
  </si>
  <si>
    <t>Объект находится в неудовлетворительном состоянии, непригоден для использования по назначению</t>
  </si>
  <si>
    <t>п.г.т.Сафоново, ул.Елькина, д.11</t>
  </si>
  <si>
    <t>3510,0 кв.м</t>
  </si>
  <si>
    <t>51:06:0020201:35</t>
  </si>
  <si>
    <t>3727 кв.м</t>
  </si>
  <si>
    <t>Жилой дом</t>
  </si>
  <si>
    <t>Кольский район</t>
  </si>
  <si>
    <t>Здание казармы                   (инв.№2)</t>
  </si>
  <si>
    <t>Здание столовой (инв. №11)</t>
  </si>
  <si>
    <t>Здание столовой (инв. №9)</t>
  </si>
  <si>
    <t>Здание административное (инв. №80)</t>
  </si>
  <si>
    <t>Здание штаба (инв. №319)</t>
  </si>
  <si>
    <t>Здание гарнизонного дома офицеров (Инв.№39)</t>
  </si>
  <si>
    <t>Здание госпиталя (Инв. № 14)</t>
  </si>
  <si>
    <t>Здание госпиталя (Инв. № 228)</t>
  </si>
  <si>
    <t>Здание жилого дома (Инв. №241)</t>
  </si>
  <si>
    <t>Здание жилого дома  (Инв. №240)</t>
  </si>
  <si>
    <t>Здание жилого дома (Инв. №207)</t>
  </si>
  <si>
    <t>Здание спортзала (Инв. №302)</t>
  </si>
  <si>
    <t>Здание контрольно-технического пункта (Инв. № 333)</t>
  </si>
  <si>
    <t>Здание контрольно-технического пункта (Инв. № 345)</t>
  </si>
  <si>
    <t>Здание хранилища (Инв. №311)</t>
  </si>
  <si>
    <t>Здание хранилища (Инв. №326)</t>
  </si>
  <si>
    <t>Здание хранилища (Инв. №337)</t>
  </si>
  <si>
    <t>Здание хранилища (Инв. №348)</t>
  </si>
  <si>
    <t>Здание хранилища (Инв. №351)</t>
  </si>
  <si>
    <t>Здание хранилища (Инв. №358)</t>
  </si>
  <si>
    <t>Здание хранилища (Инв. №383)</t>
  </si>
  <si>
    <t>Здание хранилища (Инв. №390)</t>
  </si>
  <si>
    <t>Здание хранилища (Инв. №407)</t>
  </si>
  <si>
    <t>Здание хранилища (Инв. №408)</t>
  </si>
  <si>
    <t>Здание склада (Инв. №291)</t>
  </si>
  <si>
    <t>Здание склада (Инв. №315)</t>
  </si>
  <si>
    <t>Здание склада (Инв. №346)</t>
  </si>
  <si>
    <t>Здание склада (Инв. №353)</t>
  </si>
  <si>
    <t>Здание склада (Инв. №355)</t>
  </si>
  <si>
    <t>Здание склада (Инв. №51)</t>
  </si>
  <si>
    <t>Здание склада (Инв. №290)</t>
  </si>
  <si>
    <t>Здание склада (Инв. №335)</t>
  </si>
  <si>
    <t>Здание склада (Инв. №336)</t>
  </si>
  <si>
    <t>Здание склада (Инв. №367)</t>
  </si>
  <si>
    <t>Здание склада (Инв. №392)</t>
  </si>
  <si>
    <t>Здание склада (Инв. №398)</t>
  </si>
  <si>
    <t>Здание склада (Инв. №400)</t>
  </si>
  <si>
    <t>Здание ветлаборатории (Инв. №13)</t>
  </si>
  <si>
    <t>Водонапорная башня (Инв. №41)</t>
  </si>
  <si>
    <t>Здание котельной (Инв. №259)</t>
  </si>
  <si>
    <t>Здание передающего радиоцентра (Инв. № 323)</t>
  </si>
  <si>
    <t>Здание караульного помещения (Инв. № 325)</t>
  </si>
  <si>
    <t xml:space="preserve">Здание склада (Инв. №410) </t>
  </si>
  <si>
    <t xml:space="preserve">Здание теплицы (Инв. №356) </t>
  </si>
  <si>
    <t xml:space="preserve">Здание магазина (Инв. №362) </t>
  </si>
  <si>
    <t xml:space="preserve">Здание пункта управления (Инв. №366) </t>
  </si>
  <si>
    <t xml:space="preserve">Здание пункта приема личного состава (Инв. №372) </t>
  </si>
  <si>
    <t xml:space="preserve">Здание изолятора (Инв. №378) </t>
  </si>
  <si>
    <t xml:space="preserve">Здание склада (Инв. №387) </t>
  </si>
  <si>
    <t xml:space="preserve">Здание производственного корпуса (Инв. №401) </t>
  </si>
  <si>
    <t>Здание штаба (инв. №320)</t>
  </si>
  <si>
    <t>Здание контрольно-пропускного пункта (Инв. № 361)</t>
  </si>
  <si>
    <t>Здание контрольно-технического пункта (Инв. № 389)</t>
  </si>
  <si>
    <t>Здание хранилища (Инв. №314)</t>
  </si>
  <si>
    <t>Здание хранилища (Инв. №334)</t>
  </si>
  <si>
    <t>Здание хранилища (Инв. №379)</t>
  </si>
  <si>
    <t>Здание хранилища (Инв. №385)</t>
  </si>
  <si>
    <t>Здание склада (Инв. №316)</t>
  </si>
  <si>
    <t>Здание склада (Инв. №29)</t>
  </si>
  <si>
    <t>Здание склада (Инв. №50)</t>
  </si>
  <si>
    <t>Здание склада (Инв. №154)</t>
  </si>
  <si>
    <t>Здание склада (Инв. №170)</t>
  </si>
  <si>
    <t>Здание склада (Инв. №190)</t>
  </si>
  <si>
    <t>Здание склада (Инв. №338)</t>
  </si>
  <si>
    <t>Здание склада (Инв. №377)</t>
  </si>
  <si>
    <t>Здание склада (Инв. №381)</t>
  </si>
  <si>
    <t>Здание овощехранилища (Инв. №30)</t>
  </si>
  <si>
    <t>Здание механического цеха (Инв. №34)</t>
  </si>
  <si>
    <t>Здание овощехранилища (Инв. №31)</t>
  </si>
  <si>
    <t>Здание мастерской (Инв. №45)</t>
  </si>
  <si>
    <t>Здание овощехранилища (Инв. №275)</t>
  </si>
  <si>
    <t>Здание мастерской (Инв. №296)</t>
  </si>
  <si>
    <t>Здание котельной (Инв. №299)</t>
  </si>
  <si>
    <t>Здание тира (Инв. №303)</t>
  </si>
  <si>
    <t>Здание контрольно-пропускного пункта (Инв. № 304)</t>
  </si>
  <si>
    <t>Здание заправочного пункта (Инв. № 317)</t>
  </si>
  <si>
    <t>Здание растворного узла (Инв. №402)</t>
  </si>
  <si>
    <t xml:space="preserve">Здание свинарника (Инв. №403) </t>
  </si>
  <si>
    <t>Здание склада (Инв. №409)</t>
  </si>
  <si>
    <t>Здание жилого дома (инв № 3)</t>
  </si>
  <si>
    <t>Здание жилого дома (инв № 2)</t>
  </si>
  <si>
    <t>Здание жилого дома (инв № 10)</t>
  </si>
  <si>
    <t>Здание жилого дома</t>
  </si>
  <si>
    <t>Россия, Мурманская область, г. Кандалакша, ул. Фрунзе, д.19, в/г №1, лит. Ф/3106Б</t>
  </si>
  <si>
    <t>Минобороны РФ (СЗТУИО)
1936</t>
  </si>
  <si>
    <t>аварийное</t>
  </si>
  <si>
    <t>51:18:0000000:1 (137,8658 га, РФ, нужды Минобороны, военный городок № 1)</t>
  </si>
  <si>
    <t xml:space="preserve">Требуется снос, утилизация </t>
  </si>
  <si>
    <t>Россия, Мурманская область, г. Кандалакша, ул. Фрунзе, д.26, в/г №1, лит. Ф/3106В</t>
  </si>
  <si>
    <t>Минобороны РФ (СЗТУИО) 1936</t>
  </si>
  <si>
    <t>Россия, Мурманская область, г. Кандалакша, ул. Фрунзе, д.20, в/г №1, лит. Ф/3106Г</t>
  </si>
  <si>
    <t>Россия, Мурманская область, г. Кандалакша, ул. Фрунзе, д.30, в/г №1, лит. Ф/3106Е</t>
  </si>
  <si>
    <t>Россия, Мурманская область, г. Кандалакша, в/г №1, лит. Ф/3106Д</t>
  </si>
  <si>
    <t>Россия, Мурманская область, г. Кандалакша, ул. Фрунзе, д.24, в/г №1, лит. Ф/3106Н</t>
  </si>
  <si>
    <t>Минобороны РФ (СЗТУИО) 1935</t>
  </si>
  <si>
    <t>Россия, Мурманская область, г. Кандалакша, ул.Фрунзе, д.1, в/г №1, лит. Ф/3106 Я</t>
  </si>
  <si>
    <t>Минобороны РФ (СЗТУИО) 1967</t>
  </si>
  <si>
    <t>Россия, Мурманская область, г. Кандалакша, ул. Советская, д.28, в/г №1, лит. 1985А</t>
  </si>
  <si>
    <t>Минобороны РФ (СЗТУИО) 1937</t>
  </si>
  <si>
    <t>Требуется вывоз разрушенного здания</t>
  </si>
  <si>
    <t>Россия, Мурманская область, г. Кандалакша, ул.Фрунзе, д.1, в/г №1, лит. 2232 Б</t>
  </si>
  <si>
    <t>Минобороны РФ (СЗТУИО) 1938</t>
  </si>
  <si>
    <t>Россия, Мурманская область, г. Кандалакша, ул.Фрунзе, д.1, в/г №1, лит. 2232 Б2</t>
  </si>
  <si>
    <t>Минобороны РФ (СЗТУИО) 1956</t>
  </si>
  <si>
    <t>Россия, Мурманская область, г. Кандалакша, ул.Фрунзе, д.16, в/г №1</t>
  </si>
  <si>
    <t>Минобороны РФ (СЗТУИО) 1955</t>
  </si>
  <si>
    <t>Россия, Мурманская область, г. Кандалакша, ул.Фрунзе, д.14, в/г №1</t>
  </si>
  <si>
    <t>Минобороны РФ (СЗТУИО) 1957</t>
  </si>
  <si>
    <t>Россия, Мурманская область, г. Кандалакша, ул.Фрунзе, д.12, в/г №1</t>
  </si>
  <si>
    <t>Минобороны РФ (СЗТУИО) 1958</t>
  </si>
  <si>
    <t>Россия, Мурманская область, г. Кандалакша, ул.Фрунзе, д.28, в/г №1, лит. Ф/3106 Щ</t>
  </si>
  <si>
    <t>Минобороны РФ (СЗТУИО) 1961</t>
  </si>
  <si>
    <t>Россия, Мурманская область, г. Кандалакша, в/г №1, лит. Ф/3106 АД</t>
  </si>
  <si>
    <t>Минобороны РФ (СЗТУИО) 1969</t>
  </si>
  <si>
    <t>Россия, Мурманская область, г. Кандалакша, в/г №1, лит. Ф/3106 АК</t>
  </si>
  <si>
    <t>Минобороны РФ (СЗТУИО) 1971</t>
  </si>
  <si>
    <t>Россия, Мурманская область, г. Кандалакша, ул.Фрунзе, д.25, ст.1, в/г №1, лит. Ф/3106</t>
  </si>
  <si>
    <t>Минобороны РФ (СЗТУИО) 1965</t>
  </si>
  <si>
    <t>Россия, Мурманская область, г. Кандалакша, ул.Фрунзе, д.25, ст.1, в/г №1,лит.Ф/3106 АВ</t>
  </si>
  <si>
    <t>Россия, Мурманская область, г. Кандалакша, в/г №1, лит. Ф/3106 АЗ</t>
  </si>
  <si>
    <t>Минобороны РФ (СЗТУИО) 1970</t>
  </si>
  <si>
    <t>Россия, Мурманская область, г. Кандалакша, в/г №1, лит. Ф/3106 АМ</t>
  </si>
  <si>
    <t>Минобороны РФ (СЗТУИО) 1972</t>
  </si>
  <si>
    <t>Россия, Мурманская область, г. Кандалакша, в/г №1, лит. Ф/3106 АН</t>
  </si>
  <si>
    <t>Россия, Мурманская область, г. Кандалакша, в/г №1, лит. Ф/3106 АТ</t>
  </si>
  <si>
    <t>Минобороны РФ (СЗТУИО) 1974</t>
  </si>
  <si>
    <t>Россия, Мурманская область, г. Кандалакша, в/г №1, лит. Ф/3106 АЭ</t>
  </si>
  <si>
    <t>Минобороны РФ (СЗТУИО) 1980</t>
  </si>
  <si>
    <t>Россия, Мурманская область, г. Кандалакша, в/г №1, лит. Ф/3106 АЯ</t>
  </si>
  <si>
    <t>Минобороны РФ (СЗТУИО) 1983</t>
  </si>
  <si>
    <t>Россия, Мурманская область, г. Кандалакша, в/г №1, лит. Ф/3106 БЗ</t>
  </si>
  <si>
    <t>Минобороны РФ (СЗТУИО) 1992</t>
  </si>
  <si>
    <t>Россия, Мурманская область, г. Кандалакша, в/г №1, лит. Ф/3106 БИ</t>
  </si>
  <si>
    <t>Россия, Мурманская область, г. Кандалакша, в/г №1, лит. Ф/3106 Ц</t>
  </si>
  <si>
    <t>Минобороны РФ (СЗТУИО) 1959</t>
  </si>
  <si>
    <t>Россия, Мурманская область, г. Кандалакша, в/г №1, лит. Ф/3106 Ю</t>
  </si>
  <si>
    <t>Минобороны РФ (СЗТУИО) 1966</t>
  </si>
  <si>
    <t>Россия, Мурманская область, г. Кандалакша, в/г №1, лит. Ф/3106 АЛ</t>
  </si>
  <si>
    <t>Россия, Мурманская область, г. Кандалакша, в/г №1, лит. Ф/3106 АО</t>
  </si>
  <si>
    <t>Россия, Мурманская область, г. Кандалакша, в/г №1, лит. Ф/3106 АР</t>
  </si>
  <si>
    <t>Минобороны РФ (СЗТУИО) 1973</t>
  </si>
  <si>
    <t>Россия, Мурманская область, г. Кандалакша, в/г №1, лит. Ф/3106 Л</t>
  </si>
  <si>
    <t>Россия, Мурманская область, г. Кандалакша, в/г №1, лит. Ф/3106 Х</t>
  </si>
  <si>
    <t>Россия, Мурманская область, г. Кандалакша, в/г №1, лит. Ф/3106 АЕ</t>
  </si>
  <si>
    <t>Россия, Мурманская область, г. Кандалакша, ул.Фрунзе, д.25, ст.9, в/г №1,лит.Ф/3106АЖ</t>
  </si>
  <si>
    <t>Россия, Мурманская область, г. Кандалакша, в/г №1, лит. Ф/3106 АХ</t>
  </si>
  <si>
    <t>Минобороны РФ (СЗТУИО) 1975</t>
  </si>
  <si>
    <t>Россия, Мурманская область, г. Кандалакша, в/г №1, лит. Ф/3106 ББ</t>
  </si>
  <si>
    <t>Россия, Мурманская область, г. Кандалакша, ул.Фрунзе, д.25, ст.13, в/г №1,лит.Ф/3106 БД</t>
  </si>
  <si>
    <t>Минобороны РФ (СЗТУИО) 1986</t>
  </si>
  <si>
    <t>Россия, Мурманская область, г. Кандалакша, в/г №1, лит. Ф/3106 БЕ</t>
  </si>
  <si>
    <t>Минобороны РФ (СЗТУИО) 1989</t>
  </si>
  <si>
    <t>Россия, Мурманская область, г. Кандалакша, в/г №1, лит. Ф/3106 З</t>
  </si>
  <si>
    <t>Россия, Мурманская область, г. Кандалакша, в/г №1, лит. Ф/3106 К</t>
  </si>
  <si>
    <t>Россия, Мурманская область, г. Кандалакша, в/г №1, лит. Ф/3106 Т</t>
  </si>
  <si>
    <t>Россия, Мурманская область, г. Кандалакша, в/г №1, лит. Ф/3106 АА</t>
  </si>
  <si>
    <t>Минобороны РФ (СЗТУИО) 1968</t>
  </si>
  <si>
    <t>Россия, Мурманская область, г. Кандалакша, в/г №1, лит. Ф/3106 АБ</t>
  </si>
  <si>
    <t>Россия, Мурманская область, г. Кандалакша, в/г №1, лит. Ф/3106 БК</t>
  </si>
  <si>
    <t>Россия, Мурманская область, г. Кандалакша, в/г №1, лит. Ф/3106 АС</t>
  </si>
  <si>
    <t>Россия, Мурманская область, г. Кандалакша, в/г №1, лит. 1545 А</t>
  </si>
  <si>
    <t>Россия, Мурманская область, г. Кандалакша, в/г №1, лит. Ф/3106 АФ</t>
  </si>
  <si>
    <t>Россия, Мурманская область, г. Кандалакша, ул.Фрунзе, д.25, ст.10 ,в/г №1,лит.Ф/3106 АЦ</t>
  </si>
  <si>
    <t>Минобороны РФ (СЗТУИО) 1977</t>
  </si>
  <si>
    <t>Россия, Мурманская область, г. Кандалакша, в/г №1, лит. Ф/3106 АШ</t>
  </si>
  <si>
    <t>Минобороны РФ (СЗТУИО) 1978</t>
  </si>
  <si>
    <t>Россия, Мурманская область, г. Кандалакша, в/г №1, лит. Ф/3106 АЮ</t>
  </si>
  <si>
    <t>Минобороны РФ (СЗТУИО) 1982</t>
  </si>
  <si>
    <t>Россия, Мурманская область, г. Кандалакша, в/г №1, лит. Ф/3106 БЖ</t>
  </si>
  <si>
    <t>Россия, Мурманская область, г.Кандалакша, в/г №1, лит. (справка о разрушенном состоянии)</t>
  </si>
  <si>
    <t>развалины,  аварийное</t>
  </si>
  <si>
    <t xml:space="preserve">Россия, Мурманская область, г.Кандалакша, в/г №1, </t>
  </si>
  <si>
    <t>Минобороны РФ (СЗТУИО) 1979</t>
  </si>
  <si>
    <t>Минобороны РФ (СЗТУИО) 1981</t>
  </si>
  <si>
    <t>Россия, Мурманская область, г.Кандалакша, в/г №1, (справка о разрушенном состоянии)</t>
  </si>
  <si>
    <t>Минобороны РФ (СЗТУИО) 1950</t>
  </si>
  <si>
    <t>Минобороны РФ (СЗТУИО) 1952</t>
  </si>
  <si>
    <t>Минобороны РФ (СЗТУИО) 1953</t>
  </si>
  <si>
    <t>Минобороны РФ (СЗТУИО) 1960</t>
  </si>
  <si>
    <t>Минобороны РФ (СЗТУИО) 1963</t>
  </si>
  <si>
    <t>Минобороны РФ (СЗТУИО) 1991</t>
  </si>
  <si>
    <t>Минобороны РФ (СЗТУИО) 1994</t>
  </si>
  <si>
    <t>Россия, Мурманская область, н.п.Проливы, дом № 1,  в/г № 50</t>
  </si>
  <si>
    <t>Минобороны РФ (СЗТУИО)</t>
  </si>
  <si>
    <t xml:space="preserve">51:00:0000000:6, военный городок № 50 </t>
  </si>
  <si>
    <t>Россия, Мурманская область, н.п.Проливы, дом № 2,  в/г № 50</t>
  </si>
  <si>
    <t>Россия, Мурманская область, н.п.Проливы, дом № 3,  в/г № 50</t>
  </si>
  <si>
    <t>Россия, Мурманская область, жд.ст. Пинозеро ул. Привокзальная д.18, в/г № 5</t>
  </si>
  <si>
    <t>МО г.п.Кандалакша 1966</t>
  </si>
  <si>
    <t>аварийный, полуразрушен</t>
  </si>
  <si>
    <t>51:19:0010102:17,  РФ</t>
  </si>
  <si>
    <t>Россия, Мурманская область, жд.ст. Пинозеро ул. Привокзальная д.14, в/г № 5</t>
  </si>
  <si>
    <t>МО г.п.Кандалакша 1954</t>
  </si>
  <si>
    <t>51:19:0010102:12, РФ</t>
  </si>
  <si>
    <t>Россия, Мурманская область, жд.ст. Пинозеро ул. Привокзальная д.16, в/г № 5</t>
  </si>
  <si>
    <t>МО г.п.Кандалакша 1960</t>
  </si>
  <si>
    <t>51:19:0010102:14, РФ</t>
  </si>
  <si>
    <t>Россия, Мурманская область, жд.ст. Пинозеро ул. Привокзальная д.20, в/г № 5</t>
  </si>
  <si>
    <t>МО г.п.Кандалакша 1967</t>
  </si>
  <si>
    <t>51:19:0010102:16, РФ</t>
  </si>
  <si>
    <t>Россия, Мурманская область, жд.ст. Пинозеро ул. Привокзальная д.23, в/г № 5</t>
  </si>
  <si>
    <t>51:19:0010102:18, РФ</t>
  </si>
  <si>
    <t>Россия, Мурманская область, жд.ст. Пинозеро ул. Привокзальная д.12, в/г № 5</t>
  </si>
  <si>
    <t>МО г.п.Кандалакша 1957</t>
  </si>
  <si>
    <t>51:19:0010102:10, РФ</t>
  </si>
  <si>
    <t>жилой дом</t>
  </si>
  <si>
    <t>с.п. Алакуртти, ул Набережная, д. 27</t>
  </si>
  <si>
    <t>ФГКУ "СЗТУИО" МО РФ</t>
  </si>
  <si>
    <t>51:19:0000000:69</t>
  </si>
  <si>
    <t>с.п. Алакуртти, ул Набережная, д. 29</t>
  </si>
  <si>
    <t>с.п. Алакуртти, ул Набережная, д. 26</t>
  </si>
  <si>
    <t>с.п. Алакуртти, ул Набережная, д. 28</t>
  </si>
  <si>
    <t>с.п. Алакуртти, ул Набережная, д. 30</t>
  </si>
  <si>
    <t>с.п. Алакуртти, ул Набережная, д. 31</t>
  </si>
  <si>
    <t>с.п. Алакуртти, ул Набережная, д. 33</t>
  </si>
  <si>
    <t>В аварийном состоянии</t>
  </si>
  <si>
    <t>данные о площади</t>
  </si>
  <si>
    <t>администрация с.п. Алакуртти</t>
  </si>
  <si>
    <t>полуразрушено (законсервировано)</t>
  </si>
  <si>
    <t>администрация г.п. Печенга</t>
  </si>
  <si>
    <t>Мурманская обл.,Печенгский р-н, нп.Печенга, 17 км.</t>
  </si>
  <si>
    <t>СЗТУИО (предположительно)</t>
  </si>
  <si>
    <t>Земельный участок под в/г № 9 (кад.№ 51:03:0050102:28), S=105 000 кв.м</t>
  </si>
  <si>
    <t>СЗТУИО</t>
  </si>
  <si>
    <t>Общежитие (инв.№80)</t>
  </si>
  <si>
    <t>полуразрушено</t>
  </si>
  <si>
    <t>Мурманская обл., Печенгский р-н, п.Лиинахамари, в/г №7</t>
  </si>
  <si>
    <t>Земельный участок под в/г № 7 (кад.№ 51:03:0020101:32), S=12 819 031 кв. м</t>
  </si>
  <si>
    <t>Жилой дом (инв.№102)</t>
  </si>
  <si>
    <t>Мурманская обл., Печенгский р-н, п.Лиинахамари, в/г №1</t>
  </si>
  <si>
    <t>Земельные участки под в/г1  (кад.№51:03:0020101:1799, кад.№51:03:0020101:310 кад.№51:03:0020101:314,кад.№ 51:03:0020101:2)</t>
  </si>
  <si>
    <t>Жилое на 8 кв. (инв.№174)</t>
  </si>
  <si>
    <t>осмотр администрации г.п. Кандалакша</t>
  </si>
  <si>
    <t>ВСЕГО</t>
  </si>
  <si>
    <t>Мун.образ.</t>
  </si>
  <si>
    <t>г. Полярные Зори</t>
  </si>
  <si>
    <t>г.п. Кильдинстрой</t>
  </si>
  <si>
    <t>г.п. Печенга</t>
  </si>
  <si>
    <t>общее кол-во объектов</t>
  </si>
  <si>
    <t>иное- формирование зем.участков</t>
  </si>
  <si>
    <t>с.п. Корзуново</t>
  </si>
  <si>
    <t>кол-во объектов под снос</t>
  </si>
  <si>
    <t>кол-во объектов под консервацию</t>
  </si>
  <si>
    <t>кол-во объектов для иных целей</t>
  </si>
  <si>
    <t>г.п. Кандалакша</t>
  </si>
  <si>
    <t>с.п. Алакуртти</t>
  </si>
  <si>
    <t>с.п. Териберка</t>
  </si>
  <si>
    <t>г.п. Кола</t>
  </si>
  <si>
    <t>иное- на планировку территории и организацию освещения</t>
  </si>
  <si>
    <t>млн.руб.</t>
  </si>
  <si>
    <t>свод итоговый</t>
  </si>
  <si>
    <t>передача в муниципальную собственность с целью вовлечения земельного участка в хозяйственный оборот</t>
  </si>
  <si>
    <t>с.п. Алакуртти, в/г 5, ул. Набережная</t>
  </si>
  <si>
    <t>консервация</t>
  </si>
  <si>
    <t xml:space="preserve">Здание общежития </t>
  </si>
  <si>
    <t>51:19:0050307:4</t>
  </si>
  <si>
    <t>иное - вовлечение в хозяйственный оборот</t>
  </si>
  <si>
    <t>Примечание: * данное количество объектов одновременно проходит по признаку под снос, поэтому по строке итого не включено.</t>
  </si>
  <si>
    <t>43 *</t>
  </si>
  <si>
    <t>Перечень объектов аварийного жилищного фонда Минобороны России, расположенных на территории населенных пунктов Мурманской области с дислокацией военных</t>
  </si>
  <si>
    <t xml:space="preserve">г. Североморск, </t>
  </si>
  <si>
    <t>Объем финансирования, тыс. рублей</t>
  </si>
  <si>
    <t>всего</t>
  </si>
  <si>
    <t>федеральный бюджет</t>
  </si>
  <si>
    <t>областной бюджет</t>
  </si>
  <si>
    <t>муниципальный бюджет</t>
  </si>
  <si>
    <t>Срок реализации, год</t>
  </si>
  <si>
    <t>МО г.п. Кандалакша 1936</t>
  </si>
  <si>
    <t xml:space="preserve">Здание жилого дома </t>
  </si>
  <si>
    <t>Россия, Мурманская область, Кандалакшский райо, пос.Пинозеро, ул.Нагорная, д. 122</t>
  </si>
  <si>
    <t>Россия, Мурманская область, Кандалакшский райо, пос.Пинозеро, ул.Нагорная, д. 123</t>
  </si>
  <si>
    <t>Россия, Мурманская область, Кандалакшский райо, пос.Пинозеро, ул.Нагорная, д. 124</t>
  </si>
  <si>
    <t>Минобороны РФ</t>
  </si>
  <si>
    <t>В аварийном состоянии, законсервирован, отключен от систем жизнеобеспечения, непригоден для проживания</t>
  </si>
  <si>
    <t>51:19:0010102:2 (215380 +/- 162 кв. м , МО г.п.Кандалакша, военный городок № 5)</t>
  </si>
  <si>
    <t>Требуется снос, утилизация. Принят приказ Минобороны России о передаче имущества от 05.07.2013 № 579</t>
  </si>
  <si>
    <t>Россия, Мумранская область, г.Кандалакша,                  ул. 1-я Линия, д. 90А</t>
  </si>
  <si>
    <t>51:18:0020109:1 (1000 кв.м)</t>
  </si>
  <si>
    <t>Расселение жильцов и снос</t>
  </si>
  <si>
    <t>Здание казармы, в т.ч. Котельная (инв. №1)</t>
  </si>
  <si>
    <t>Россия, Мурманская область, г. Кандалакша, ул. Фрунзе, д.15, в/г №1, лит. Ф/3106А</t>
  </si>
  <si>
    <t xml:space="preserve">МО г.п.Кандалакша </t>
  </si>
  <si>
    <t>Здание казармы, в т.ч. котельная                   (инв.№3)</t>
  </si>
  <si>
    <t>Здание казармы, в т.ч. котельная                   (инв.№4)</t>
  </si>
  <si>
    <t>№ п/п</t>
  </si>
  <si>
    <t xml:space="preserve">Информация о военном имуществе </t>
  </si>
  <si>
    <t>Предложения о дальнейшем использовании</t>
  </si>
  <si>
    <t>Оценка финансовой потребности</t>
  </si>
  <si>
    <t>Источник данных</t>
  </si>
  <si>
    <t>Земельный участок (кадастровый номер, площадь, собственник, иные сведения)</t>
  </si>
  <si>
    <t>наименование объекта недвижимого имущества</t>
  </si>
  <si>
    <t>адрес местонахождения</t>
  </si>
  <si>
    <t>правообладатель</t>
  </si>
  <si>
    <t>техническое состояние</t>
  </si>
  <si>
    <t>строительство/ ремонт, млн. рублей</t>
  </si>
  <si>
    <t>консервация, млн. рублей</t>
  </si>
  <si>
    <t>иное, млн. рублей</t>
  </si>
  <si>
    <t>снос, млн. рублей</t>
  </si>
  <si>
    <t>площадь, протяженность (кв.м, км, п. м)</t>
  </si>
  <si>
    <t>г. Мурманск</t>
  </si>
  <si>
    <t>Сводный перечень объектов незавершенного строительства и аварийных зданий Минобороны России, расположенных на территории Мурманской области</t>
  </si>
  <si>
    <t>ИТОГО</t>
  </si>
  <si>
    <t>ЗАТО г. Североморск</t>
  </si>
  <si>
    <t>ЗАТО Александровск</t>
  </si>
  <si>
    <t>ЗАТО г. Заозерск</t>
  </si>
  <si>
    <t>кол-во объектов</t>
  </si>
  <si>
    <t>ЗАТО г. Островной</t>
  </si>
  <si>
    <t xml:space="preserve">Информация ФГКУ"СЗТУИО"  МО РФ </t>
  </si>
  <si>
    <t>Многоквартирный жилой дом</t>
  </si>
  <si>
    <t>г. Полярный, ул. Комсомольская, д. 17</t>
  </si>
  <si>
    <t>Кадастровый номер земельного участка 51:08:0020102:22, площадь 2586 кв.м.</t>
  </si>
  <si>
    <t>Министерство обороны Российской Федерации       В/ч КЭЧ № 2</t>
  </si>
  <si>
    <t>Брошенный, требуется демонтаж объекта</t>
  </si>
  <si>
    <t>Использование земельного участка для муниципальных нужд с целью вовлечения  его в хозяйственный оборот</t>
  </si>
  <si>
    <t>администрация ЗАТО Александровск, локальная смета  от 08.08.2019 № 2/19</t>
  </si>
  <si>
    <t>снос</t>
  </si>
  <si>
    <t>1 583 м2,                                      5-ти этажное кирпичное здание год постройки - 1975</t>
  </si>
  <si>
    <t>г.п. Кандалакша Кандалакшского района</t>
  </si>
  <si>
    <t>Здание общежития, 5-этажное</t>
  </si>
  <si>
    <t>ФГКУ «СЗТУИО» МО РФ</t>
  </si>
  <si>
    <t>Собственник - РФ</t>
  </si>
  <si>
    <t>В органы местного самоупр-я не поступала</t>
  </si>
  <si>
    <t>Администрация ЗАТО г.Североморск</t>
  </si>
  <si>
    <t>Проведение мероприятий по сносу объекта и рекультивации земельного участка за счет действующего правообладателя, после проведения мероприятий органы местного самоуправления ЗАТО г.Североморск готовы рассмотреть вопрос о приеме земельного участка, на котором в настоящее время расположен объект, в муниципальную собственность.</t>
  </si>
</sst>
</file>

<file path=xl/styles.xml><?xml version="1.0" encoding="utf-8"?>
<styleSheet xmlns="http://schemas.openxmlformats.org/spreadsheetml/2006/main">
  <numFmts count="2">
    <numFmt numFmtId="164" formatCode="#,##0.00\ &quot;₽&quot;;[Red]\-#,##0.00\ &quot;₽&quot;"/>
    <numFmt numFmtId="165" formatCode="0.0"/>
  </numFmts>
  <fonts count="25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14" fontId="3" fillId="2" borderId="0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4" fontId="18" fillId="2" borderId="0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4" fontId="2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3" fillId="2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0" fillId="6" borderId="8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"/>
  <sheetViews>
    <sheetView showGridLines="0" tabSelected="1" zoomScale="85" zoomScaleNormal="120" zoomScaleSheetLayoutView="59" zoomScalePageLayoutView="75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3" sqref="F3"/>
    </sheetView>
  </sheetViews>
  <sheetFormatPr defaultColWidth="8.85546875" defaultRowHeight="12.75"/>
  <cols>
    <col min="1" max="1" width="5" style="20" customWidth="1"/>
    <col min="2" max="2" width="27.85546875" style="14" customWidth="1"/>
    <col min="3" max="3" width="6.42578125" style="20" customWidth="1"/>
    <col min="4" max="4" width="24.140625" style="14" customWidth="1"/>
    <col min="5" max="6" width="17.85546875" style="14" customWidth="1"/>
    <col min="7" max="7" width="23.85546875" style="14" customWidth="1"/>
    <col min="8" max="8" width="26.42578125" style="14" customWidth="1"/>
    <col min="9" max="9" width="33.85546875" style="14" customWidth="1"/>
    <col min="10" max="10" width="14" style="14" customWidth="1"/>
    <col min="11" max="11" width="15.5703125" style="14" customWidth="1"/>
    <col min="12" max="12" width="13" style="14" customWidth="1"/>
    <col min="13" max="13" width="13.140625" style="14" customWidth="1"/>
    <col min="14" max="14" width="13.140625" style="20" customWidth="1"/>
    <col min="15" max="15" width="13.140625" style="82" customWidth="1"/>
    <col min="16" max="18" width="13.140625" style="14" customWidth="1"/>
    <col min="19" max="19" width="24.5703125" style="14" customWidth="1"/>
    <col min="20" max="20" width="22.5703125" style="14" customWidth="1"/>
    <col min="21" max="21" width="22.5703125" style="6" customWidth="1"/>
    <col min="22" max="16384" width="8.85546875" style="6"/>
  </cols>
  <sheetData>
    <row r="1" spans="1:22">
      <c r="B1" s="24"/>
      <c r="C1" s="30"/>
      <c r="D1" s="11"/>
      <c r="E1" s="25"/>
      <c r="F1" s="11"/>
      <c r="G1" s="11"/>
      <c r="H1" s="11"/>
      <c r="I1" s="11"/>
      <c r="J1" s="11"/>
      <c r="K1" s="11"/>
      <c r="L1" s="11"/>
      <c r="M1" s="11"/>
      <c r="N1" s="74"/>
      <c r="O1" s="76"/>
      <c r="P1" s="11"/>
      <c r="Q1" s="11"/>
      <c r="R1" s="11"/>
      <c r="S1" s="11"/>
      <c r="T1" s="23"/>
      <c r="U1" s="9"/>
    </row>
    <row r="2" spans="1:22" ht="18.75">
      <c r="A2" s="106" t="s">
        <v>313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5"/>
      <c r="U2" s="5"/>
    </row>
    <row r="3" spans="1:22" s="7" customForma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77"/>
      <c r="P3" s="15"/>
      <c r="Q3" s="15"/>
      <c r="R3" s="15"/>
      <c r="S3" s="15"/>
      <c r="T3" s="15"/>
      <c r="U3" s="5"/>
    </row>
    <row r="4" spans="1:22" ht="18.75">
      <c r="A4" s="16"/>
      <c r="B4" s="16"/>
      <c r="C4" s="16"/>
      <c r="D4" s="16"/>
      <c r="E4" s="16"/>
      <c r="F4" s="16"/>
      <c r="G4" s="16"/>
      <c r="H4" s="16"/>
      <c r="I4" s="18"/>
      <c r="J4" s="21"/>
      <c r="K4" s="21"/>
      <c r="L4" s="21"/>
      <c r="M4" s="21"/>
      <c r="N4" s="75"/>
      <c r="O4" s="78"/>
      <c r="P4" s="21"/>
      <c r="Q4" s="21"/>
      <c r="R4" s="21"/>
      <c r="S4" s="21"/>
      <c r="T4" s="67">
        <v>43725</v>
      </c>
      <c r="U4" s="3"/>
    </row>
    <row r="5" spans="1:22" s="8" customFormat="1">
      <c r="A5" s="98" t="s">
        <v>297</v>
      </c>
      <c r="B5" s="100" t="s">
        <v>298</v>
      </c>
      <c r="C5" s="101"/>
      <c r="D5" s="101"/>
      <c r="E5" s="101"/>
      <c r="F5" s="101"/>
      <c r="G5" s="102"/>
      <c r="H5" s="105" t="s">
        <v>302</v>
      </c>
      <c r="I5" s="98" t="s">
        <v>299</v>
      </c>
      <c r="J5" s="100" t="s">
        <v>300</v>
      </c>
      <c r="K5" s="101"/>
      <c r="L5" s="101"/>
      <c r="M5" s="102"/>
      <c r="N5" s="103" t="s">
        <v>279</v>
      </c>
      <c r="O5" s="100" t="s">
        <v>274</v>
      </c>
      <c r="P5" s="101"/>
      <c r="Q5" s="101"/>
      <c r="R5" s="102"/>
      <c r="S5" s="98" t="s">
        <v>320</v>
      </c>
      <c r="T5" s="98" t="s">
        <v>301</v>
      </c>
      <c r="U5" s="88"/>
    </row>
    <row r="6" spans="1:22" s="8" customFormat="1" ht="38.25">
      <c r="A6" s="98"/>
      <c r="B6" s="19" t="s">
        <v>303</v>
      </c>
      <c r="C6" s="19" t="s">
        <v>318</v>
      </c>
      <c r="D6" s="19" t="s">
        <v>304</v>
      </c>
      <c r="E6" s="19" t="s">
        <v>311</v>
      </c>
      <c r="F6" s="19" t="s">
        <v>305</v>
      </c>
      <c r="G6" s="19" t="s">
        <v>306</v>
      </c>
      <c r="H6" s="105"/>
      <c r="I6" s="98"/>
      <c r="J6" s="19" t="s">
        <v>310</v>
      </c>
      <c r="K6" s="19" t="s">
        <v>307</v>
      </c>
      <c r="L6" s="19" t="s">
        <v>308</v>
      </c>
      <c r="M6" s="19" t="s">
        <v>309</v>
      </c>
      <c r="N6" s="104"/>
      <c r="O6" s="79" t="s">
        <v>275</v>
      </c>
      <c r="P6" s="19" t="s">
        <v>276</v>
      </c>
      <c r="Q6" s="19" t="s">
        <v>277</v>
      </c>
      <c r="R6" s="19" t="s">
        <v>278</v>
      </c>
      <c r="S6" s="99"/>
      <c r="T6" s="99"/>
      <c r="U6" s="88"/>
    </row>
    <row r="7" spans="1:22">
      <c r="A7" s="17">
        <v>1</v>
      </c>
      <c r="B7" s="17">
        <v>2</v>
      </c>
      <c r="C7" s="17"/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/>
      <c r="O7" s="80"/>
      <c r="P7" s="17"/>
      <c r="Q7" s="17"/>
      <c r="R7" s="17"/>
      <c r="S7" s="17">
        <v>13</v>
      </c>
      <c r="T7" s="17">
        <v>14</v>
      </c>
      <c r="U7" s="12"/>
      <c r="V7" s="4"/>
    </row>
    <row r="8" spans="1:22" ht="25.5" customHeight="1">
      <c r="A8" s="92" t="s">
        <v>330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</row>
    <row r="9" spans="1:22" ht="46.5" customHeight="1">
      <c r="A9" s="28">
        <v>1</v>
      </c>
      <c r="B9" s="37" t="s">
        <v>13</v>
      </c>
      <c r="C9" s="28">
        <v>1</v>
      </c>
      <c r="D9" s="37" t="s">
        <v>96</v>
      </c>
      <c r="E9" s="46">
        <v>3221</v>
      </c>
      <c r="F9" s="37" t="s">
        <v>97</v>
      </c>
      <c r="G9" s="36" t="s">
        <v>98</v>
      </c>
      <c r="H9" s="37" t="s">
        <v>99</v>
      </c>
      <c r="I9" s="34" t="s">
        <v>100</v>
      </c>
      <c r="J9" s="44">
        <f>E9*4000/1000000</f>
        <v>12.884</v>
      </c>
      <c r="K9" s="34"/>
      <c r="L9" s="34"/>
      <c r="M9" s="34"/>
      <c r="N9" s="35">
        <v>2020</v>
      </c>
      <c r="O9" s="81">
        <f>E9*4000/1000</f>
        <v>12884</v>
      </c>
      <c r="P9" s="34">
        <f>O9*0.71</f>
        <v>9147.64</v>
      </c>
      <c r="Q9" s="34">
        <f>O9*0.2755</f>
        <v>3549.5420000000004</v>
      </c>
      <c r="R9" s="34">
        <f>O9*0.0145</f>
        <v>186.81800000000001</v>
      </c>
      <c r="S9" s="34"/>
      <c r="T9" s="34" t="s">
        <v>245</v>
      </c>
    </row>
    <row r="10" spans="1:22" ht="46.5" customHeight="1">
      <c r="A10" s="28">
        <v>2</v>
      </c>
      <c r="B10" s="37" t="s">
        <v>295</v>
      </c>
      <c r="C10" s="28">
        <v>1</v>
      </c>
      <c r="D10" s="37" t="s">
        <v>101</v>
      </c>
      <c r="E10" s="46">
        <v>3278</v>
      </c>
      <c r="F10" s="83" t="s">
        <v>280</v>
      </c>
      <c r="G10" s="36" t="s">
        <v>98</v>
      </c>
      <c r="H10" s="37" t="s">
        <v>99</v>
      </c>
      <c r="I10" s="34" t="s">
        <v>100</v>
      </c>
      <c r="J10" s="44">
        <f t="shared" ref="J10:J73" si="0">E10*4000/1000000</f>
        <v>13.112</v>
      </c>
      <c r="K10" s="34"/>
      <c r="L10" s="34"/>
      <c r="M10" s="34"/>
      <c r="N10" s="35">
        <v>2020</v>
      </c>
      <c r="O10" s="81">
        <f t="shared" ref="O10:O33" si="1">E10*4000/1000</f>
        <v>13112</v>
      </c>
      <c r="P10" s="34">
        <f t="shared" ref="P10:P73" si="2">O10*0.71</f>
        <v>9309.52</v>
      </c>
      <c r="Q10" s="34">
        <f t="shared" ref="Q10:Q33" si="3">O10*0.2755</f>
        <v>3612.3560000000002</v>
      </c>
      <c r="R10" s="34">
        <f t="shared" ref="R10:R33" si="4">O10*0.0145</f>
        <v>190.12400000000002</v>
      </c>
      <c r="S10" s="34"/>
      <c r="T10" s="34" t="s">
        <v>245</v>
      </c>
    </row>
    <row r="11" spans="1:22" ht="46.5" customHeight="1">
      <c r="A11" s="28">
        <v>3</v>
      </c>
      <c r="B11" s="37" t="s">
        <v>296</v>
      </c>
      <c r="C11" s="28">
        <v>1</v>
      </c>
      <c r="D11" s="37" t="s">
        <v>103</v>
      </c>
      <c r="E11" s="46">
        <v>3520</v>
      </c>
      <c r="F11" s="83" t="s">
        <v>280</v>
      </c>
      <c r="G11" s="36" t="s">
        <v>98</v>
      </c>
      <c r="H11" s="37" t="s">
        <v>99</v>
      </c>
      <c r="I11" s="34" t="s">
        <v>100</v>
      </c>
      <c r="J11" s="44">
        <f t="shared" si="0"/>
        <v>14.08</v>
      </c>
      <c r="K11" s="34"/>
      <c r="L11" s="34"/>
      <c r="M11" s="34"/>
      <c r="N11" s="35">
        <v>2020</v>
      </c>
      <c r="O11" s="81">
        <f t="shared" si="1"/>
        <v>14080</v>
      </c>
      <c r="P11" s="34">
        <f t="shared" si="2"/>
        <v>9996.7999999999993</v>
      </c>
      <c r="Q11" s="34">
        <f t="shared" si="3"/>
        <v>3879.0400000000004</v>
      </c>
      <c r="R11" s="34">
        <f t="shared" si="4"/>
        <v>204.16</v>
      </c>
      <c r="S11" s="34"/>
      <c r="T11" s="34" t="s">
        <v>245</v>
      </c>
    </row>
    <row r="12" spans="1:22" ht="46.5" customHeight="1">
      <c r="A12" s="28">
        <v>4</v>
      </c>
      <c r="B12" s="37" t="s">
        <v>14</v>
      </c>
      <c r="C12" s="28">
        <v>1</v>
      </c>
      <c r="D12" s="37" t="s">
        <v>104</v>
      </c>
      <c r="E12" s="46">
        <v>1565</v>
      </c>
      <c r="F12" s="37" t="s">
        <v>102</v>
      </c>
      <c r="G12" s="36" t="s">
        <v>98</v>
      </c>
      <c r="H12" s="37" t="s">
        <v>99</v>
      </c>
      <c r="I12" s="34" t="s">
        <v>100</v>
      </c>
      <c r="J12" s="44">
        <f t="shared" si="0"/>
        <v>6.26</v>
      </c>
      <c r="K12" s="34"/>
      <c r="L12" s="34"/>
      <c r="M12" s="34"/>
      <c r="N12" s="35">
        <v>2020</v>
      </c>
      <c r="O12" s="81">
        <f t="shared" si="1"/>
        <v>6260</v>
      </c>
      <c r="P12" s="34">
        <f t="shared" si="2"/>
        <v>4444.5999999999995</v>
      </c>
      <c r="Q12" s="34">
        <f t="shared" si="3"/>
        <v>1724.63</v>
      </c>
      <c r="R12" s="34">
        <f t="shared" si="4"/>
        <v>90.77000000000001</v>
      </c>
      <c r="S12" s="34"/>
      <c r="T12" s="34" t="s">
        <v>245</v>
      </c>
    </row>
    <row r="13" spans="1:22" ht="46.5" customHeight="1">
      <c r="A13" s="28">
        <v>5</v>
      </c>
      <c r="B13" s="37" t="s">
        <v>15</v>
      </c>
      <c r="C13" s="28">
        <v>1</v>
      </c>
      <c r="D13" s="37" t="s">
        <v>105</v>
      </c>
      <c r="E13" s="46">
        <v>1385</v>
      </c>
      <c r="F13" s="37" t="s">
        <v>102</v>
      </c>
      <c r="G13" s="36" t="s">
        <v>98</v>
      </c>
      <c r="H13" s="37" t="s">
        <v>99</v>
      </c>
      <c r="I13" s="34" t="s">
        <v>100</v>
      </c>
      <c r="J13" s="44">
        <f t="shared" si="0"/>
        <v>5.54</v>
      </c>
      <c r="K13" s="34"/>
      <c r="L13" s="34"/>
      <c r="M13" s="34"/>
      <c r="N13" s="35">
        <v>2020</v>
      </c>
      <c r="O13" s="81">
        <f t="shared" si="1"/>
        <v>5540</v>
      </c>
      <c r="P13" s="34">
        <f t="shared" si="2"/>
        <v>3933.3999999999996</v>
      </c>
      <c r="Q13" s="34">
        <f t="shared" si="3"/>
        <v>1526.2700000000002</v>
      </c>
      <c r="R13" s="34">
        <f t="shared" si="4"/>
        <v>80.33</v>
      </c>
      <c r="S13" s="34"/>
      <c r="T13" s="34" t="s">
        <v>245</v>
      </c>
    </row>
    <row r="14" spans="1:22" ht="46.5" customHeight="1">
      <c r="A14" s="28">
        <v>6</v>
      </c>
      <c r="B14" s="37" t="s">
        <v>16</v>
      </c>
      <c r="C14" s="28">
        <v>1</v>
      </c>
      <c r="D14" s="37" t="s">
        <v>106</v>
      </c>
      <c r="E14" s="46">
        <v>353</v>
      </c>
      <c r="F14" s="37" t="s">
        <v>107</v>
      </c>
      <c r="G14" s="36" t="s">
        <v>98</v>
      </c>
      <c r="H14" s="37" t="s">
        <v>99</v>
      </c>
      <c r="I14" s="34" t="s">
        <v>100</v>
      </c>
      <c r="J14" s="44">
        <f t="shared" si="0"/>
        <v>1.4119999999999999</v>
      </c>
      <c r="K14" s="34"/>
      <c r="L14" s="34"/>
      <c r="M14" s="34"/>
      <c r="N14" s="35">
        <v>2020</v>
      </c>
      <c r="O14" s="81">
        <f t="shared" si="1"/>
        <v>1412</v>
      </c>
      <c r="P14" s="34">
        <f t="shared" si="2"/>
        <v>1002.52</v>
      </c>
      <c r="Q14" s="34">
        <f t="shared" si="3"/>
        <v>389.00600000000003</v>
      </c>
      <c r="R14" s="34">
        <f t="shared" si="4"/>
        <v>20.474</v>
      </c>
      <c r="S14" s="34"/>
      <c r="T14" s="34" t="s">
        <v>245</v>
      </c>
    </row>
    <row r="15" spans="1:22" ht="46.5" customHeight="1">
      <c r="A15" s="28">
        <v>7</v>
      </c>
      <c r="B15" s="37" t="s">
        <v>17</v>
      </c>
      <c r="C15" s="28">
        <v>1</v>
      </c>
      <c r="D15" s="37" t="s">
        <v>108</v>
      </c>
      <c r="E15" s="46">
        <v>318</v>
      </c>
      <c r="F15" s="37" t="s">
        <v>109</v>
      </c>
      <c r="G15" s="36" t="s">
        <v>98</v>
      </c>
      <c r="H15" s="37" t="s">
        <v>99</v>
      </c>
      <c r="I15" s="34" t="s">
        <v>100</v>
      </c>
      <c r="J15" s="44">
        <f t="shared" si="0"/>
        <v>1.272</v>
      </c>
      <c r="K15" s="34"/>
      <c r="L15" s="34"/>
      <c r="M15" s="34"/>
      <c r="N15" s="35">
        <v>2020</v>
      </c>
      <c r="O15" s="81">
        <f t="shared" si="1"/>
        <v>1272</v>
      </c>
      <c r="P15" s="34">
        <f t="shared" si="2"/>
        <v>903.12</v>
      </c>
      <c r="Q15" s="34">
        <f t="shared" si="3"/>
        <v>350.43600000000004</v>
      </c>
      <c r="R15" s="34">
        <f t="shared" si="4"/>
        <v>18.444000000000003</v>
      </c>
      <c r="S15" s="34"/>
      <c r="T15" s="34" t="s">
        <v>245</v>
      </c>
    </row>
    <row r="16" spans="1:22" ht="46.5" customHeight="1">
      <c r="A16" s="28">
        <v>8</v>
      </c>
      <c r="B16" s="37" t="s">
        <v>18</v>
      </c>
      <c r="C16" s="28">
        <v>1</v>
      </c>
      <c r="D16" s="37" t="s">
        <v>110</v>
      </c>
      <c r="E16" s="46">
        <v>2606.3000000000002</v>
      </c>
      <c r="F16" s="37" t="s">
        <v>111</v>
      </c>
      <c r="G16" s="36" t="s">
        <v>98</v>
      </c>
      <c r="H16" s="37" t="s">
        <v>99</v>
      </c>
      <c r="I16" s="34" t="s">
        <v>112</v>
      </c>
      <c r="J16" s="44">
        <f t="shared" si="0"/>
        <v>10.4252</v>
      </c>
      <c r="K16" s="34"/>
      <c r="L16" s="34"/>
      <c r="M16" s="34"/>
      <c r="N16" s="35">
        <v>2020</v>
      </c>
      <c r="O16" s="81">
        <f t="shared" si="1"/>
        <v>10425.200000000001</v>
      </c>
      <c r="P16" s="34">
        <f t="shared" si="2"/>
        <v>7401.8919999999998</v>
      </c>
      <c r="Q16" s="34">
        <f t="shared" si="3"/>
        <v>2872.1426000000006</v>
      </c>
      <c r="R16" s="34">
        <f t="shared" si="4"/>
        <v>151.16540000000001</v>
      </c>
      <c r="S16" s="34"/>
      <c r="T16" s="34" t="s">
        <v>245</v>
      </c>
    </row>
    <row r="17" spans="1:20" ht="46.5" customHeight="1">
      <c r="A17" s="28">
        <v>9</v>
      </c>
      <c r="B17" s="37" t="s">
        <v>19</v>
      </c>
      <c r="C17" s="28">
        <v>1</v>
      </c>
      <c r="D17" s="37" t="s">
        <v>113</v>
      </c>
      <c r="E17" s="46">
        <v>2252</v>
      </c>
      <c r="F17" s="37" t="s">
        <v>114</v>
      </c>
      <c r="G17" s="36" t="s">
        <v>98</v>
      </c>
      <c r="H17" s="37" t="s">
        <v>99</v>
      </c>
      <c r="I17" s="34" t="s">
        <v>100</v>
      </c>
      <c r="J17" s="44">
        <f t="shared" si="0"/>
        <v>9.0079999999999991</v>
      </c>
      <c r="K17" s="34"/>
      <c r="L17" s="34"/>
      <c r="M17" s="34"/>
      <c r="N17" s="35">
        <v>2020</v>
      </c>
      <c r="O17" s="81">
        <f t="shared" si="1"/>
        <v>9008</v>
      </c>
      <c r="P17" s="34">
        <f t="shared" si="2"/>
        <v>6395.6799999999994</v>
      </c>
      <c r="Q17" s="34">
        <f t="shared" si="3"/>
        <v>2481.7040000000002</v>
      </c>
      <c r="R17" s="34">
        <f t="shared" si="4"/>
        <v>130.61600000000001</v>
      </c>
      <c r="S17" s="34"/>
      <c r="T17" s="34" t="s">
        <v>245</v>
      </c>
    </row>
    <row r="18" spans="1:20" ht="46.5" customHeight="1">
      <c r="A18" s="28">
        <v>10</v>
      </c>
      <c r="B18" s="37" t="s">
        <v>20</v>
      </c>
      <c r="C18" s="28">
        <v>1</v>
      </c>
      <c r="D18" s="37" t="s">
        <v>115</v>
      </c>
      <c r="E18" s="46">
        <v>3477.7</v>
      </c>
      <c r="F18" s="37" t="s">
        <v>116</v>
      </c>
      <c r="G18" s="36" t="s">
        <v>98</v>
      </c>
      <c r="H18" s="37" t="s">
        <v>99</v>
      </c>
      <c r="I18" s="34" t="s">
        <v>100</v>
      </c>
      <c r="J18" s="44">
        <f t="shared" si="0"/>
        <v>13.9108</v>
      </c>
      <c r="K18" s="34"/>
      <c r="L18" s="34"/>
      <c r="M18" s="34"/>
      <c r="N18" s="35">
        <v>2020</v>
      </c>
      <c r="O18" s="81">
        <f t="shared" si="1"/>
        <v>13910.8</v>
      </c>
      <c r="P18" s="34">
        <f t="shared" si="2"/>
        <v>9876.6679999999997</v>
      </c>
      <c r="Q18" s="34">
        <f t="shared" si="3"/>
        <v>3832.4254000000001</v>
      </c>
      <c r="R18" s="34">
        <f t="shared" si="4"/>
        <v>201.70660000000001</v>
      </c>
      <c r="S18" s="34"/>
      <c r="T18" s="34" t="s">
        <v>245</v>
      </c>
    </row>
    <row r="19" spans="1:20" ht="46.5" customHeight="1">
      <c r="A19" s="28">
        <v>11</v>
      </c>
      <c r="B19" s="37" t="s">
        <v>21</v>
      </c>
      <c r="C19" s="28">
        <v>1</v>
      </c>
      <c r="D19" s="37" t="s">
        <v>117</v>
      </c>
      <c r="E19" s="46">
        <v>421.2</v>
      </c>
      <c r="F19" s="37" t="s">
        <v>118</v>
      </c>
      <c r="G19" s="36" t="s">
        <v>98</v>
      </c>
      <c r="H19" s="37" t="s">
        <v>99</v>
      </c>
      <c r="I19" s="34" t="s">
        <v>100</v>
      </c>
      <c r="J19" s="44">
        <f t="shared" si="0"/>
        <v>1.6848000000000001</v>
      </c>
      <c r="K19" s="34"/>
      <c r="L19" s="34"/>
      <c r="M19" s="34"/>
      <c r="N19" s="35">
        <v>2020</v>
      </c>
      <c r="O19" s="81">
        <f t="shared" si="1"/>
        <v>1684.8</v>
      </c>
      <c r="P19" s="34">
        <f t="shared" si="2"/>
        <v>1196.2079999999999</v>
      </c>
      <c r="Q19" s="34">
        <f t="shared" si="3"/>
        <v>464.16240000000005</v>
      </c>
      <c r="R19" s="34">
        <f t="shared" si="4"/>
        <v>24.429600000000001</v>
      </c>
      <c r="S19" s="34"/>
      <c r="T19" s="34" t="s">
        <v>245</v>
      </c>
    </row>
    <row r="20" spans="1:20" ht="46.5" customHeight="1">
      <c r="A20" s="28">
        <v>12</v>
      </c>
      <c r="B20" s="37" t="s">
        <v>22</v>
      </c>
      <c r="C20" s="28">
        <v>1</v>
      </c>
      <c r="D20" s="37" t="s">
        <v>119</v>
      </c>
      <c r="E20" s="46">
        <v>424.3</v>
      </c>
      <c r="F20" s="37" t="s">
        <v>120</v>
      </c>
      <c r="G20" s="36" t="s">
        <v>98</v>
      </c>
      <c r="H20" s="37" t="s">
        <v>99</v>
      </c>
      <c r="I20" s="34" t="s">
        <v>100</v>
      </c>
      <c r="J20" s="44">
        <f t="shared" si="0"/>
        <v>1.6972</v>
      </c>
      <c r="K20" s="34"/>
      <c r="L20" s="34"/>
      <c r="M20" s="34"/>
      <c r="N20" s="35">
        <v>2020</v>
      </c>
      <c r="O20" s="81">
        <f t="shared" si="1"/>
        <v>1697.2</v>
      </c>
      <c r="P20" s="34">
        <f t="shared" si="2"/>
        <v>1205.0119999999999</v>
      </c>
      <c r="Q20" s="34">
        <f t="shared" si="3"/>
        <v>467.57860000000005</v>
      </c>
      <c r="R20" s="34">
        <f t="shared" si="4"/>
        <v>24.609400000000001</v>
      </c>
      <c r="S20" s="34"/>
      <c r="T20" s="34" t="s">
        <v>245</v>
      </c>
    </row>
    <row r="21" spans="1:20" ht="46.5" customHeight="1">
      <c r="A21" s="28">
        <v>13</v>
      </c>
      <c r="B21" s="37" t="s">
        <v>23</v>
      </c>
      <c r="C21" s="28">
        <v>1</v>
      </c>
      <c r="D21" s="37" t="s">
        <v>121</v>
      </c>
      <c r="E21" s="46">
        <v>402.1</v>
      </c>
      <c r="F21" s="37" t="s">
        <v>122</v>
      </c>
      <c r="G21" s="36" t="s">
        <v>98</v>
      </c>
      <c r="H21" s="37" t="s">
        <v>99</v>
      </c>
      <c r="I21" s="34" t="s">
        <v>100</v>
      </c>
      <c r="J21" s="44">
        <f t="shared" si="0"/>
        <v>1.6084000000000001</v>
      </c>
      <c r="K21" s="34"/>
      <c r="L21" s="34"/>
      <c r="M21" s="34"/>
      <c r="N21" s="35">
        <v>2020</v>
      </c>
      <c r="O21" s="81">
        <f t="shared" si="1"/>
        <v>1608.4</v>
      </c>
      <c r="P21" s="34">
        <f t="shared" si="2"/>
        <v>1141.9639999999999</v>
      </c>
      <c r="Q21" s="34">
        <f t="shared" si="3"/>
        <v>443.11420000000004</v>
      </c>
      <c r="R21" s="34">
        <f t="shared" si="4"/>
        <v>23.321800000000003</v>
      </c>
      <c r="S21" s="34"/>
      <c r="T21" s="34" t="s">
        <v>245</v>
      </c>
    </row>
    <row r="22" spans="1:20" ht="46.5" customHeight="1">
      <c r="A22" s="28">
        <v>14</v>
      </c>
      <c r="B22" s="37" t="s">
        <v>24</v>
      </c>
      <c r="C22" s="28">
        <v>1</v>
      </c>
      <c r="D22" s="37" t="s">
        <v>123</v>
      </c>
      <c r="E22" s="46">
        <v>641</v>
      </c>
      <c r="F22" s="37" t="s">
        <v>124</v>
      </c>
      <c r="G22" s="36" t="s">
        <v>98</v>
      </c>
      <c r="H22" s="37" t="s">
        <v>99</v>
      </c>
      <c r="I22" s="34" t="s">
        <v>100</v>
      </c>
      <c r="J22" s="44">
        <f t="shared" si="0"/>
        <v>2.5640000000000001</v>
      </c>
      <c r="K22" s="34"/>
      <c r="L22" s="34"/>
      <c r="M22" s="34"/>
      <c r="N22" s="35">
        <v>2020</v>
      </c>
      <c r="O22" s="81">
        <f t="shared" si="1"/>
        <v>2564</v>
      </c>
      <c r="P22" s="34">
        <f t="shared" si="2"/>
        <v>1820.4399999999998</v>
      </c>
      <c r="Q22" s="34">
        <f t="shared" si="3"/>
        <v>706.38200000000006</v>
      </c>
      <c r="R22" s="34">
        <f t="shared" si="4"/>
        <v>37.178000000000004</v>
      </c>
      <c r="S22" s="34"/>
      <c r="T22" s="34" t="s">
        <v>245</v>
      </c>
    </row>
    <row r="23" spans="1:20" ht="46.5" customHeight="1">
      <c r="A23" s="28">
        <v>15</v>
      </c>
      <c r="B23" s="37" t="s">
        <v>25</v>
      </c>
      <c r="C23" s="28">
        <v>1</v>
      </c>
      <c r="D23" s="37" t="s">
        <v>125</v>
      </c>
      <c r="E23" s="46">
        <v>92</v>
      </c>
      <c r="F23" s="37" t="s">
        <v>126</v>
      </c>
      <c r="G23" s="36" t="s">
        <v>98</v>
      </c>
      <c r="H23" s="37" t="s">
        <v>99</v>
      </c>
      <c r="I23" s="34" t="s">
        <v>100</v>
      </c>
      <c r="J23" s="44">
        <f t="shared" si="0"/>
        <v>0.36799999999999999</v>
      </c>
      <c r="K23" s="34"/>
      <c r="L23" s="34"/>
      <c r="M23" s="34"/>
      <c r="N23" s="35">
        <v>2020</v>
      </c>
      <c r="O23" s="81">
        <f t="shared" si="1"/>
        <v>368</v>
      </c>
      <c r="P23" s="34">
        <f t="shared" si="2"/>
        <v>261.27999999999997</v>
      </c>
      <c r="Q23" s="34">
        <f t="shared" si="3"/>
        <v>101.38400000000001</v>
      </c>
      <c r="R23" s="34">
        <f t="shared" si="4"/>
        <v>5.3360000000000003</v>
      </c>
      <c r="S23" s="34"/>
      <c r="T23" s="34" t="s">
        <v>245</v>
      </c>
    </row>
    <row r="24" spans="1:20" ht="46.5" customHeight="1">
      <c r="A24" s="28">
        <v>16</v>
      </c>
      <c r="B24" s="37" t="s">
        <v>26</v>
      </c>
      <c r="C24" s="28">
        <v>1</v>
      </c>
      <c r="D24" s="37" t="s">
        <v>127</v>
      </c>
      <c r="E24" s="46">
        <v>186</v>
      </c>
      <c r="F24" s="37" t="s">
        <v>128</v>
      </c>
      <c r="G24" s="36" t="s">
        <v>98</v>
      </c>
      <c r="H24" s="37" t="s">
        <v>99</v>
      </c>
      <c r="I24" s="34" t="s">
        <v>100</v>
      </c>
      <c r="J24" s="44">
        <f t="shared" si="0"/>
        <v>0.74399999999999999</v>
      </c>
      <c r="K24" s="34"/>
      <c r="L24" s="34"/>
      <c r="M24" s="34"/>
      <c r="N24" s="35">
        <v>2020</v>
      </c>
      <c r="O24" s="81">
        <f t="shared" si="1"/>
        <v>744</v>
      </c>
      <c r="P24" s="34">
        <f t="shared" si="2"/>
        <v>528.24</v>
      </c>
      <c r="Q24" s="34">
        <f t="shared" si="3"/>
        <v>204.97200000000001</v>
      </c>
      <c r="R24" s="34">
        <f t="shared" si="4"/>
        <v>10.788</v>
      </c>
      <c r="S24" s="34"/>
      <c r="T24" s="34" t="s">
        <v>245</v>
      </c>
    </row>
    <row r="25" spans="1:20" ht="46.5" customHeight="1">
      <c r="A25" s="28">
        <v>17</v>
      </c>
      <c r="B25" s="37" t="s">
        <v>27</v>
      </c>
      <c r="C25" s="28">
        <v>1</v>
      </c>
      <c r="D25" s="37" t="s">
        <v>129</v>
      </c>
      <c r="E25" s="46">
        <v>1053</v>
      </c>
      <c r="F25" s="37" t="s">
        <v>130</v>
      </c>
      <c r="G25" s="36" t="s">
        <v>98</v>
      </c>
      <c r="H25" s="37" t="s">
        <v>99</v>
      </c>
      <c r="I25" s="34" t="s">
        <v>100</v>
      </c>
      <c r="J25" s="44">
        <f t="shared" si="0"/>
        <v>4.2119999999999997</v>
      </c>
      <c r="K25" s="34"/>
      <c r="L25" s="34"/>
      <c r="M25" s="34"/>
      <c r="N25" s="35">
        <v>2020</v>
      </c>
      <c r="O25" s="81">
        <f t="shared" si="1"/>
        <v>4212</v>
      </c>
      <c r="P25" s="34">
        <f t="shared" si="2"/>
        <v>2990.52</v>
      </c>
      <c r="Q25" s="34">
        <f t="shared" si="3"/>
        <v>1160.4060000000002</v>
      </c>
      <c r="R25" s="34">
        <f t="shared" si="4"/>
        <v>61.074000000000005</v>
      </c>
      <c r="S25" s="34"/>
      <c r="T25" s="34" t="s">
        <v>245</v>
      </c>
    </row>
    <row r="26" spans="1:20" ht="46.5" customHeight="1">
      <c r="A26" s="28">
        <v>18</v>
      </c>
      <c r="B26" s="37" t="s">
        <v>28</v>
      </c>
      <c r="C26" s="28">
        <v>1</v>
      </c>
      <c r="D26" s="37" t="s">
        <v>131</v>
      </c>
      <c r="E26" s="46">
        <v>416</v>
      </c>
      <c r="F26" s="37" t="s">
        <v>126</v>
      </c>
      <c r="G26" s="36" t="s">
        <v>98</v>
      </c>
      <c r="H26" s="37" t="s">
        <v>99</v>
      </c>
      <c r="I26" s="34" t="s">
        <v>100</v>
      </c>
      <c r="J26" s="44">
        <f t="shared" si="0"/>
        <v>1.6639999999999999</v>
      </c>
      <c r="K26" s="34"/>
      <c r="L26" s="34"/>
      <c r="M26" s="34"/>
      <c r="N26" s="35">
        <v>2020</v>
      </c>
      <c r="O26" s="81">
        <f t="shared" si="1"/>
        <v>1664</v>
      </c>
      <c r="P26" s="34">
        <f t="shared" si="2"/>
        <v>1181.44</v>
      </c>
      <c r="Q26" s="34">
        <f t="shared" si="3"/>
        <v>458.43200000000002</v>
      </c>
      <c r="R26" s="34">
        <f t="shared" si="4"/>
        <v>24.128</v>
      </c>
      <c r="S26" s="34"/>
      <c r="T26" s="34" t="s">
        <v>245</v>
      </c>
    </row>
    <row r="27" spans="1:20" ht="46.5" customHeight="1">
      <c r="A27" s="28">
        <v>19</v>
      </c>
      <c r="B27" s="37" t="s">
        <v>29</v>
      </c>
      <c r="C27" s="28">
        <v>1</v>
      </c>
      <c r="D27" s="37" t="s">
        <v>132</v>
      </c>
      <c r="E27" s="46">
        <v>1779</v>
      </c>
      <c r="F27" s="37" t="s">
        <v>133</v>
      </c>
      <c r="G27" s="36" t="s">
        <v>98</v>
      </c>
      <c r="H27" s="37" t="s">
        <v>99</v>
      </c>
      <c r="I27" s="34" t="s">
        <v>100</v>
      </c>
      <c r="J27" s="44">
        <f t="shared" si="0"/>
        <v>7.1159999999999997</v>
      </c>
      <c r="K27" s="34"/>
      <c r="L27" s="34"/>
      <c r="M27" s="34"/>
      <c r="N27" s="35">
        <v>2020</v>
      </c>
      <c r="O27" s="81">
        <f t="shared" si="1"/>
        <v>7116</v>
      </c>
      <c r="P27" s="34">
        <f t="shared" si="2"/>
        <v>5052.3599999999997</v>
      </c>
      <c r="Q27" s="34">
        <f t="shared" si="3"/>
        <v>1960.4580000000001</v>
      </c>
      <c r="R27" s="34">
        <f t="shared" si="4"/>
        <v>103.182</v>
      </c>
      <c r="S27" s="34"/>
      <c r="T27" s="34" t="s">
        <v>245</v>
      </c>
    </row>
    <row r="28" spans="1:20" ht="46.5" customHeight="1">
      <c r="A28" s="28">
        <v>20</v>
      </c>
      <c r="B28" s="37" t="s">
        <v>30</v>
      </c>
      <c r="C28" s="28">
        <v>1</v>
      </c>
      <c r="D28" s="37" t="s">
        <v>134</v>
      </c>
      <c r="E28" s="46">
        <v>1281</v>
      </c>
      <c r="F28" s="37" t="s">
        <v>135</v>
      </c>
      <c r="G28" s="36" t="s">
        <v>98</v>
      </c>
      <c r="H28" s="37" t="s">
        <v>99</v>
      </c>
      <c r="I28" s="34" t="s">
        <v>100</v>
      </c>
      <c r="J28" s="44">
        <f t="shared" si="0"/>
        <v>5.1239999999999997</v>
      </c>
      <c r="K28" s="34"/>
      <c r="L28" s="34"/>
      <c r="M28" s="34"/>
      <c r="N28" s="35">
        <v>2020</v>
      </c>
      <c r="O28" s="81">
        <f t="shared" si="1"/>
        <v>5124</v>
      </c>
      <c r="P28" s="34">
        <f t="shared" si="2"/>
        <v>3638.04</v>
      </c>
      <c r="Q28" s="34">
        <f t="shared" si="3"/>
        <v>1411.662</v>
      </c>
      <c r="R28" s="34">
        <f t="shared" si="4"/>
        <v>74.298000000000002</v>
      </c>
      <c r="S28" s="34"/>
      <c r="T28" s="34" t="s">
        <v>245</v>
      </c>
    </row>
    <row r="29" spans="1:20" ht="46.5" customHeight="1">
      <c r="A29" s="28">
        <v>21</v>
      </c>
      <c r="B29" s="37" t="s">
        <v>31</v>
      </c>
      <c r="C29" s="28">
        <v>1</v>
      </c>
      <c r="D29" s="37" t="s">
        <v>136</v>
      </c>
      <c r="E29" s="46">
        <v>1724</v>
      </c>
      <c r="F29" s="37" t="s">
        <v>135</v>
      </c>
      <c r="G29" s="36" t="s">
        <v>98</v>
      </c>
      <c r="H29" s="37" t="s">
        <v>99</v>
      </c>
      <c r="I29" s="34" t="s">
        <v>100</v>
      </c>
      <c r="J29" s="44">
        <f t="shared" si="0"/>
        <v>6.8959999999999999</v>
      </c>
      <c r="K29" s="34"/>
      <c r="L29" s="34"/>
      <c r="M29" s="34"/>
      <c r="N29" s="35">
        <v>2020</v>
      </c>
      <c r="O29" s="81">
        <f t="shared" si="1"/>
        <v>6896</v>
      </c>
      <c r="P29" s="34">
        <f t="shared" si="2"/>
        <v>4896.16</v>
      </c>
      <c r="Q29" s="34">
        <f t="shared" si="3"/>
        <v>1899.8480000000002</v>
      </c>
      <c r="R29" s="34">
        <f t="shared" si="4"/>
        <v>99.992000000000004</v>
      </c>
      <c r="S29" s="34"/>
      <c r="T29" s="34" t="s">
        <v>245</v>
      </c>
    </row>
    <row r="30" spans="1:20" ht="46.5" customHeight="1">
      <c r="A30" s="28">
        <v>22</v>
      </c>
      <c r="B30" s="37" t="s">
        <v>32</v>
      </c>
      <c r="C30" s="28">
        <v>1</v>
      </c>
      <c r="D30" s="37" t="s">
        <v>137</v>
      </c>
      <c r="E30" s="46">
        <v>1317</v>
      </c>
      <c r="F30" s="37" t="s">
        <v>138</v>
      </c>
      <c r="G30" s="36" t="s">
        <v>98</v>
      </c>
      <c r="H30" s="37" t="s">
        <v>99</v>
      </c>
      <c r="I30" s="34" t="s">
        <v>100</v>
      </c>
      <c r="J30" s="44">
        <f t="shared" si="0"/>
        <v>5.2679999999999998</v>
      </c>
      <c r="K30" s="34"/>
      <c r="L30" s="34"/>
      <c r="M30" s="34"/>
      <c r="N30" s="35">
        <v>2020</v>
      </c>
      <c r="O30" s="81">
        <f t="shared" si="1"/>
        <v>5268</v>
      </c>
      <c r="P30" s="34">
        <f t="shared" si="2"/>
        <v>3740.2799999999997</v>
      </c>
      <c r="Q30" s="34">
        <f t="shared" si="3"/>
        <v>1451.3340000000001</v>
      </c>
      <c r="R30" s="34">
        <f t="shared" si="4"/>
        <v>76.38600000000001</v>
      </c>
      <c r="S30" s="34"/>
      <c r="T30" s="34" t="s">
        <v>245</v>
      </c>
    </row>
    <row r="31" spans="1:20" ht="46.5" customHeight="1">
      <c r="A31" s="28">
        <v>23</v>
      </c>
      <c r="B31" s="37" t="s">
        <v>33</v>
      </c>
      <c r="C31" s="28">
        <v>1</v>
      </c>
      <c r="D31" s="37" t="s">
        <v>139</v>
      </c>
      <c r="E31" s="46">
        <v>2488</v>
      </c>
      <c r="F31" s="37" t="s">
        <v>140</v>
      </c>
      <c r="G31" s="36" t="s">
        <v>98</v>
      </c>
      <c r="H31" s="37" t="s">
        <v>99</v>
      </c>
      <c r="I31" s="34" t="s">
        <v>100</v>
      </c>
      <c r="J31" s="44">
        <f t="shared" si="0"/>
        <v>9.952</v>
      </c>
      <c r="K31" s="34"/>
      <c r="L31" s="34"/>
      <c r="M31" s="34"/>
      <c r="N31" s="35">
        <v>2020</v>
      </c>
      <c r="O31" s="81">
        <f t="shared" si="1"/>
        <v>9952</v>
      </c>
      <c r="P31" s="34">
        <f t="shared" si="2"/>
        <v>7065.92</v>
      </c>
      <c r="Q31" s="34">
        <f t="shared" si="3"/>
        <v>2741.7760000000003</v>
      </c>
      <c r="R31" s="34">
        <f t="shared" si="4"/>
        <v>144.304</v>
      </c>
      <c r="S31" s="34"/>
      <c r="T31" s="34" t="s">
        <v>245</v>
      </c>
    </row>
    <row r="32" spans="1:20" ht="46.5" customHeight="1">
      <c r="A32" s="28">
        <v>24</v>
      </c>
      <c r="B32" s="37" t="s">
        <v>34</v>
      </c>
      <c r="C32" s="28">
        <v>1</v>
      </c>
      <c r="D32" s="37" t="s">
        <v>141</v>
      </c>
      <c r="E32" s="46">
        <v>1281</v>
      </c>
      <c r="F32" s="37" t="s">
        <v>142</v>
      </c>
      <c r="G32" s="36" t="s">
        <v>98</v>
      </c>
      <c r="H32" s="37" t="s">
        <v>99</v>
      </c>
      <c r="I32" s="34" t="s">
        <v>100</v>
      </c>
      <c r="J32" s="44">
        <f t="shared" si="0"/>
        <v>5.1239999999999997</v>
      </c>
      <c r="K32" s="34"/>
      <c r="L32" s="34"/>
      <c r="M32" s="34"/>
      <c r="N32" s="35">
        <v>2020</v>
      </c>
      <c r="O32" s="81">
        <f t="shared" si="1"/>
        <v>5124</v>
      </c>
      <c r="P32" s="34">
        <f t="shared" si="2"/>
        <v>3638.04</v>
      </c>
      <c r="Q32" s="34">
        <f t="shared" si="3"/>
        <v>1411.662</v>
      </c>
      <c r="R32" s="34">
        <f t="shared" si="4"/>
        <v>74.298000000000002</v>
      </c>
      <c r="S32" s="34"/>
      <c r="T32" s="34" t="s">
        <v>245</v>
      </c>
    </row>
    <row r="33" spans="1:20" ht="46.5" customHeight="1">
      <c r="A33" s="28">
        <v>25</v>
      </c>
      <c r="B33" s="37" t="s">
        <v>35</v>
      </c>
      <c r="C33" s="28">
        <v>1</v>
      </c>
      <c r="D33" s="37" t="s">
        <v>143</v>
      </c>
      <c r="E33" s="46">
        <v>68</v>
      </c>
      <c r="F33" s="37" t="s">
        <v>144</v>
      </c>
      <c r="G33" s="36" t="s">
        <v>98</v>
      </c>
      <c r="H33" s="37" t="s">
        <v>99</v>
      </c>
      <c r="I33" s="34" t="s">
        <v>100</v>
      </c>
      <c r="J33" s="44">
        <f t="shared" si="0"/>
        <v>0.27200000000000002</v>
      </c>
      <c r="K33" s="34"/>
      <c r="L33" s="34"/>
      <c r="M33" s="34"/>
      <c r="N33" s="35">
        <v>2020</v>
      </c>
      <c r="O33" s="81">
        <f t="shared" si="1"/>
        <v>272</v>
      </c>
      <c r="P33" s="34">
        <f t="shared" si="2"/>
        <v>193.12</v>
      </c>
      <c r="Q33" s="34">
        <f t="shared" si="3"/>
        <v>74.936000000000007</v>
      </c>
      <c r="R33" s="34">
        <f t="shared" si="4"/>
        <v>3.9440000000000004</v>
      </c>
      <c r="S33" s="34"/>
      <c r="T33" s="34" t="s">
        <v>245</v>
      </c>
    </row>
    <row r="34" spans="1:20" ht="46.5" customHeight="1">
      <c r="A34" s="28">
        <v>26</v>
      </c>
      <c r="B34" s="37" t="s">
        <v>36</v>
      </c>
      <c r="C34" s="28">
        <v>1</v>
      </c>
      <c r="D34" s="37" t="s">
        <v>145</v>
      </c>
      <c r="E34" s="46">
        <v>28</v>
      </c>
      <c r="F34" s="37" t="s">
        <v>144</v>
      </c>
      <c r="G34" s="36" t="s">
        <v>98</v>
      </c>
      <c r="H34" s="37" t="s">
        <v>99</v>
      </c>
      <c r="I34" s="34" t="s">
        <v>100</v>
      </c>
      <c r="J34" s="44">
        <f t="shared" si="0"/>
        <v>0.112</v>
      </c>
      <c r="K34" s="34"/>
      <c r="L34" s="34"/>
      <c r="M34" s="34"/>
      <c r="N34" s="35">
        <v>2021</v>
      </c>
      <c r="O34" s="81">
        <f t="shared" ref="O34:O58" si="5">E34*4000/1000</f>
        <v>112</v>
      </c>
      <c r="P34" s="34">
        <f t="shared" si="2"/>
        <v>79.52</v>
      </c>
      <c r="Q34" s="34">
        <f t="shared" ref="Q34:Q58" si="6">O34*0.2755</f>
        <v>30.856000000000002</v>
      </c>
      <c r="R34" s="34">
        <f t="shared" ref="R34:R58" si="7">O34*0.0145</f>
        <v>1.6240000000000001</v>
      </c>
      <c r="S34" s="34"/>
      <c r="T34" s="34" t="s">
        <v>245</v>
      </c>
    </row>
    <row r="35" spans="1:20" ht="46.5" customHeight="1">
      <c r="A35" s="28">
        <v>27</v>
      </c>
      <c r="B35" s="37" t="s">
        <v>37</v>
      </c>
      <c r="C35" s="28">
        <v>1</v>
      </c>
      <c r="D35" s="37" t="s">
        <v>146</v>
      </c>
      <c r="E35" s="46">
        <v>554</v>
      </c>
      <c r="F35" s="37" t="s">
        <v>147</v>
      </c>
      <c r="G35" s="36" t="s">
        <v>98</v>
      </c>
      <c r="H35" s="37" t="s">
        <v>99</v>
      </c>
      <c r="I35" s="34" t="s">
        <v>100</v>
      </c>
      <c r="J35" s="44">
        <f t="shared" si="0"/>
        <v>2.2160000000000002</v>
      </c>
      <c r="K35" s="34"/>
      <c r="L35" s="34"/>
      <c r="M35" s="34"/>
      <c r="N35" s="35">
        <v>2021</v>
      </c>
      <c r="O35" s="81">
        <f t="shared" si="5"/>
        <v>2216</v>
      </c>
      <c r="P35" s="34">
        <f t="shared" si="2"/>
        <v>1573.36</v>
      </c>
      <c r="Q35" s="34">
        <f t="shared" si="6"/>
        <v>610.50800000000004</v>
      </c>
      <c r="R35" s="34">
        <f t="shared" si="7"/>
        <v>32.132000000000005</v>
      </c>
      <c r="S35" s="34"/>
      <c r="T35" s="34" t="s">
        <v>245</v>
      </c>
    </row>
    <row r="36" spans="1:20" ht="46.5" customHeight="1">
      <c r="A36" s="28">
        <v>28</v>
      </c>
      <c r="B36" s="37" t="s">
        <v>38</v>
      </c>
      <c r="C36" s="28">
        <v>1</v>
      </c>
      <c r="D36" s="37" t="s">
        <v>148</v>
      </c>
      <c r="E36" s="46">
        <v>276</v>
      </c>
      <c r="F36" s="37" t="s">
        <v>149</v>
      </c>
      <c r="G36" s="36" t="s">
        <v>98</v>
      </c>
      <c r="H36" s="37" t="s">
        <v>99</v>
      </c>
      <c r="I36" s="34" t="s">
        <v>100</v>
      </c>
      <c r="J36" s="44">
        <f t="shared" si="0"/>
        <v>1.1040000000000001</v>
      </c>
      <c r="K36" s="34"/>
      <c r="L36" s="34"/>
      <c r="M36" s="34"/>
      <c r="N36" s="35">
        <v>2021</v>
      </c>
      <c r="O36" s="81">
        <f t="shared" si="5"/>
        <v>1104</v>
      </c>
      <c r="P36" s="34">
        <f t="shared" si="2"/>
        <v>783.83999999999992</v>
      </c>
      <c r="Q36" s="34">
        <f t="shared" si="6"/>
        <v>304.15200000000004</v>
      </c>
      <c r="R36" s="34">
        <f t="shared" si="7"/>
        <v>16.007999999999999</v>
      </c>
      <c r="S36" s="34"/>
      <c r="T36" s="34" t="s">
        <v>245</v>
      </c>
    </row>
    <row r="37" spans="1:20" ht="46.5" customHeight="1">
      <c r="A37" s="28">
        <v>29</v>
      </c>
      <c r="B37" s="37" t="s">
        <v>39</v>
      </c>
      <c r="C37" s="28">
        <v>1</v>
      </c>
      <c r="D37" s="37" t="s">
        <v>150</v>
      </c>
      <c r="E37" s="46">
        <v>1953</v>
      </c>
      <c r="F37" s="37" t="s">
        <v>128</v>
      </c>
      <c r="G37" s="36" t="s">
        <v>98</v>
      </c>
      <c r="H37" s="37" t="s">
        <v>99</v>
      </c>
      <c r="I37" s="34" t="s">
        <v>100</v>
      </c>
      <c r="J37" s="44">
        <f t="shared" si="0"/>
        <v>7.8120000000000003</v>
      </c>
      <c r="K37" s="34"/>
      <c r="L37" s="34"/>
      <c r="M37" s="34"/>
      <c r="N37" s="35">
        <v>2021</v>
      </c>
      <c r="O37" s="81">
        <f t="shared" si="5"/>
        <v>7812</v>
      </c>
      <c r="P37" s="34">
        <f t="shared" si="2"/>
        <v>5546.5199999999995</v>
      </c>
      <c r="Q37" s="34">
        <f t="shared" si="6"/>
        <v>2152.2060000000001</v>
      </c>
      <c r="R37" s="34">
        <f t="shared" si="7"/>
        <v>113.274</v>
      </c>
      <c r="S37" s="34"/>
      <c r="T37" s="34" t="s">
        <v>245</v>
      </c>
    </row>
    <row r="38" spans="1:20" ht="46.5" customHeight="1">
      <c r="A38" s="28">
        <v>30</v>
      </c>
      <c r="B38" s="37" t="s">
        <v>40</v>
      </c>
      <c r="C38" s="28">
        <v>1</v>
      </c>
      <c r="D38" s="37" t="s">
        <v>151</v>
      </c>
      <c r="E38" s="46">
        <v>98</v>
      </c>
      <c r="F38" s="37" t="s">
        <v>135</v>
      </c>
      <c r="G38" s="36" t="s">
        <v>98</v>
      </c>
      <c r="H38" s="37" t="s">
        <v>99</v>
      </c>
      <c r="I38" s="34" t="s">
        <v>100</v>
      </c>
      <c r="J38" s="44">
        <f t="shared" si="0"/>
        <v>0.39200000000000002</v>
      </c>
      <c r="K38" s="34"/>
      <c r="L38" s="34"/>
      <c r="M38" s="34"/>
      <c r="N38" s="35">
        <v>2021</v>
      </c>
      <c r="O38" s="81">
        <f t="shared" si="5"/>
        <v>392</v>
      </c>
      <c r="P38" s="34">
        <f t="shared" si="2"/>
        <v>278.32</v>
      </c>
      <c r="Q38" s="34">
        <f t="shared" si="6"/>
        <v>107.99600000000001</v>
      </c>
      <c r="R38" s="34">
        <f t="shared" si="7"/>
        <v>5.6840000000000002</v>
      </c>
      <c r="S38" s="34"/>
      <c r="T38" s="34" t="s">
        <v>245</v>
      </c>
    </row>
    <row r="39" spans="1:20" ht="46.5" customHeight="1">
      <c r="A39" s="28">
        <v>31</v>
      </c>
      <c r="B39" s="37" t="s">
        <v>41</v>
      </c>
      <c r="C39" s="28">
        <v>1</v>
      </c>
      <c r="D39" s="37" t="s">
        <v>152</v>
      </c>
      <c r="E39" s="46">
        <v>646</v>
      </c>
      <c r="F39" s="37" t="s">
        <v>153</v>
      </c>
      <c r="G39" s="36" t="s">
        <v>98</v>
      </c>
      <c r="H39" s="37" t="s">
        <v>99</v>
      </c>
      <c r="I39" s="34" t="s">
        <v>100</v>
      </c>
      <c r="J39" s="44">
        <f t="shared" si="0"/>
        <v>2.5840000000000001</v>
      </c>
      <c r="K39" s="34"/>
      <c r="L39" s="34"/>
      <c r="M39" s="34"/>
      <c r="N39" s="35">
        <v>2021</v>
      </c>
      <c r="O39" s="81">
        <f t="shared" si="5"/>
        <v>2584</v>
      </c>
      <c r="P39" s="34">
        <f t="shared" si="2"/>
        <v>1834.6399999999999</v>
      </c>
      <c r="Q39" s="34">
        <f t="shared" si="6"/>
        <v>711.89200000000005</v>
      </c>
      <c r="R39" s="34">
        <f t="shared" si="7"/>
        <v>37.468000000000004</v>
      </c>
      <c r="S39" s="34"/>
      <c r="T39" s="34" t="s">
        <v>245</v>
      </c>
    </row>
    <row r="40" spans="1:20" ht="46.5" customHeight="1">
      <c r="A40" s="28">
        <v>32</v>
      </c>
      <c r="B40" s="37" t="s">
        <v>42</v>
      </c>
      <c r="C40" s="28">
        <v>1</v>
      </c>
      <c r="D40" s="37" t="s">
        <v>154</v>
      </c>
      <c r="E40" s="46">
        <v>35</v>
      </c>
      <c r="F40" s="37" t="s">
        <v>102</v>
      </c>
      <c r="G40" s="36" t="s">
        <v>98</v>
      </c>
      <c r="H40" s="37" t="s">
        <v>99</v>
      </c>
      <c r="I40" s="34" t="s">
        <v>100</v>
      </c>
      <c r="J40" s="44">
        <f t="shared" si="0"/>
        <v>0.14000000000000001</v>
      </c>
      <c r="K40" s="34"/>
      <c r="L40" s="34"/>
      <c r="M40" s="34"/>
      <c r="N40" s="35">
        <v>2021</v>
      </c>
      <c r="O40" s="81">
        <f t="shared" si="5"/>
        <v>140</v>
      </c>
      <c r="P40" s="34">
        <f t="shared" si="2"/>
        <v>99.399999999999991</v>
      </c>
      <c r="Q40" s="34">
        <f t="shared" si="6"/>
        <v>38.57</v>
      </c>
      <c r="R40" s="34">
        <f t="shared" si="7"/>
        <v>2.0300000000000002</v>
      </c>
      <c r="S40" s="34"/>
      <c r="T40" s="34" t="s">
        <v>245</v>
      </c>
    </row>
    <row r="41" spans="1:20" ht="46.5" customHeight="1">
      <c r="A41" s="28">
        <v>33</v>
      </c>
      <c r="B41" s="37" t="s">
        <v>43</v>
      </c>
      <c r="C41" s="28">
        <v>1</v>
      </c>
      <c r="D41" s="37" t="s">
        <v>155</v>
      </c>
      <c r="E41" s="46">
        <v>500</v>
      </c>
      <c r="F41" s="37" t="s">
        <v>147</v>
      </c>
      <c r="G41" s="36" t="s">
        <v>98</v>
      </c>
      <c r="H41" s="37" t="s">
        <v>99</v>
      </c>
      <c r="I41" s="34" t="s">
        <v>100</v>
      </c>
      <c r="J41" s="44">
        <f t="shared" si="0"/>
        <v>2</v>
      </c>
      <c r="K41" s="34"/>
      <c r="L41" s="34"/>
      <c r="M41" s="34"/>
      <c r="N41" s="35">
        <v>2021</v>
      </c>
      <c r="O41" s="81">
        <f t="shared" si="5"/>
        <v>2000</v>
      </c>
      <c r="P41" s="34">
        <f t="shared" si="2"/>
        <v>1420</v>
      </c>
      <c r="Q41" s="34">
        <f t="shared" si="6"/>
        <v>551</v>
      </c>
      <c r="R41" s="34">
        <f t="shared" si="7"/>
        <v>29</v>
      </c>
      <c r="S41" s="34"/>
      <c r="T41" s="34" t="s">
        <v>245</v>
      </c>
    </row>
    <row r="42" spans="1:20" ht="46.5" customHeight="1">
      <c r="A42" s="28">
        <v>34</v>
      </c>
      <c r="B42" s="37" t="s">
        <v>44</v>
      </c>
      <c r="C42" s="28">
        <v>1</v>
      </c>
      <c r="D42" s="37" t="s">
        <v>156</v>
      </c>
      <c r="E42" s="46">
        <v>64</v>
      </c>
      <c r="F42" s="37" t="s">
        <v>133</v>
      </c>
      <c r="G42" s="36" t="s">
        <v>98</v>
      </c>
      <c r="H42" s="37" t="s">
        <v>99</v>
      </c>
      <c r="I42" s="34" t="s">
        <v>100</v>
      </c>
      <c r="J42" s="44">
        <f t="shared" si="0"/>
        <v>0.25600000000000001</v>
      </c>
      <c r="K42" s="34"/>
      <c r="L42" s="34"/>
      <c r="M42" s="34"/>
      <c r="N42" s="35">
        <v>2021</v>
      </c>
      <c r="O42" s="81">
        <f t="shared" si="5"/>
        <v>256</v>
      </c>
      <c r="P42" s="34">
        <f t="shared" si="2"/>
        <v>181.76</v>
      </c>
      <c r="Q42" s="34">
        <f t="shared" si="6"/>
        <v>70.528000000000006</v>
      </c>
      <c r="R42" s="34">
        <f t="shared" si="7"/>
        <v>3.7120000000000002</v>
      </c>
      <c r="S42" s="34"/>
      <c r="T42" s="34" t="s">
        <v>245</v>
      </c>
    </row>
    <row r="43" spans="1:20" ht="46.5" customHeight="1">
      <c r="A43" s="28">
        <v>35</v>
      </c>
      <c r="B43" s="37" t="s">
        <v>45</v>
      </c>
      <c r="C43" s="28">
        <v>1</v>
      </c>
      <c r="D43" s="37" t="s">
        <v>157</v>
      </c>
      <c r="E43" s="46">
        <v>1015</v>
      </c>
      <c r="F43" s="37" t="s">
        <v>133</v>
      </c>
      <c r="G43" s="36" t="s">
        <v>98</v>
      </c>
      <c r="H43" s="37" t="s">
        <v>99</v>
      </c>
      <c r="I43" s="34" t="s">
        <v>100</v>
      </c>
      <c r="J43" s="44">
        <f t="shared" si="0"/>
        <v>4.0599999999999996</v>
      </c>
      <c r="K43" s="34"/>
      <c r="L43" s="34"/>
      <c r="M43" s="34"/>
      <c r="N43" s="35">
        <v>2021</v>
      </c>
      <c r="O43" s="81">
        <f t="shared" si="5"/>
        <v>4060</v>
      </c>
      <c r="P43" s="34">
        <f t="shared" si="2"/>
        <v>2882.6</v>
      </c>
      <c r="Q43" s="34">
        <f t="shared" si="6"/>
        <v>1118.5300000000002</v>
      </c>
      <c r="R43" s="34">
        <f t="shared" si="7"/>
        <v>58.870000000000005</v>
      </c>
      <c r="S43" s="34"/>
      <c r="T43" s="34" t="s">
        <v>245</v>
      </c>
    </row>
    <row r="44" spans="1:20" ht="46.5" customHeight="1">
      <c r="A44" s="28">
        <v>36</v>
      </c>
      <c r="B44" s="37" t="s">
        <v>46</v>
      </c>
      <c r="C44" s="28">
        <v>1</v>
      </c>
      <c r="D44" s="37" t="s">
        <v>158</v>
      </c>
      <c r="E44" s="46">
        <v>674</v>
      </c>
      <c r="F44" s="37" t="s">
        <v>159</v>
      </c>
      <c r="G44" s="36" t="s">
        <v>98</v>
      </c>
      <c r="H44" s="37" t="s">
        <v>99</v>
      </c>
      <c r="I44" s="34" t="s">
        <v>100</v>
      </c>
      <c r="J44" s="44">
        <f t="shared" si="0"/>
        <v>2.6960000000000002</v>
      </c>
      <c r="K44" s="34"/>
      <c r="L44" s="34"/>
      <c r="M44" s="34"/>
      <c r="N44" s="35">
        <v>2021</v>
      </c>
      <c r="O44" s="81">
        <f t="shared" si="5"/>
        <v>2696</v>
      </c>
      <c r="P44" s="34">
        <f t="shared" si="2"/>
        <v>1914.1599999999999</v>
      </c>
      <c r="Q44" s="34">
        <f t="shared" si="6"/>
        <v>742.74800000000005</v>
      </c>
      <c r="R44" s="34">
        <f t="shared" si="7"/>
        <v>39.091999999999999</v>
      </c>
      <c r="S44" s="34"/>
      <c r="T44" s="34" t="s">
        <v>245</v>
      </c>
    </row>
    <row r="45" spans="1:20" ht="46.5" customHeight="1">
      <c r="A45" s="28">
        <v>37</v>
      </c>
      <c r="B45" s="37" t="s">
        <v>47</v>
      </c>
      <c r="C45" s="28">
        <v>1</v>
      </c>
      <c r="D45" s="37" t="s">
        <v>160</v>
      </c>
      <c r="E45" s="46">
        <v>1085</v>
      </c>
      <c r="F45" s="37" t="s">
        <v>142</v>
      </c>
      <c r="G45" s="36" t="s">
        <v>98</v>
      </c>
      <c r="H45" s="37" t="s">
        <v>99</v>
      </c>
      <c r="I45" s="34" t="s">
        <v>100</v>
      </c>
      <c r="J45" s="44">
        <f t="shared" si="0"/>
        <v>4.34</v>
      </c>
      <c r="K45" s="34"/>
      <c r="L45" s="34"/>
      <c r="M45" s="34"/>
      <c r="N45" s="35">
        <v>2021</v>
      </c>
      <c r="O45" s="81">
        <f t="shared" si="5"/>
        <v>4340</v>
      </c>
      <c r="P45" s="34">
        <f t="shared" si="2"/>
        <v>3081.3999999999996</v>
      </c>
      <c r="Q45" s="34">
        <f t="shared" si="6"/>
        <v>1195.67</v>
      </c>
      <c r="R45" s="34">
        <f t="shared" si="7"/>
        <v>62.93</v>
      </c>
      <c r="S45" s="34"/>
      <c r="T45" s="34" t="s">
        <v>245</v>
      </c>
    </row>
    <row r="46" spans="1:20" ht="46.5" customHeight="1">
      <c r="A46" s="28">
        <v>38</v>
      </c>
      <c r="B46" s="37" t="s">
        <v>48</v>
      </c>
      <c r="C46" s="28">
        <v>1</v>
      </c>
      <c r="D46" s="37" t="s">
        <v>161</v>
      </c>
      <c r="E46" s="46">
        <v>284</v>
      </c>
      <c r="F46" s="37" t="s">
        <v>162</v>
      </c>
      <c r="G46" s="36" t="s">
        <v>98</v>
      </c>
      <c r="H46" s="37" t="s">
        <v>99</v>
      </c>
      <c r="I46" s="34" t="s">
        <v>100</v>
      </c>
      <c r="J46" s="44">
        <f t="shared" si="0"/>
        <v>1.1359999999999999</v>
      </c>
      <c r="K46" s="34"/>
      <c r="L46" s="34"/>
      <c r="M46" s="34"/>
      <c r="N46" s="35">
        <v>2021</v>
      </c>
      <c r="O46" s="81">
        <f t="shared" si="5"/>
        <v>1136</v>
      </c>
      <c r="P46" s="34">
        <f t="shared" si="2"/>
        <v>806.56</v>
      </c>
      <c r="Q46" s="34">
        <f t="shared" si="6"/>
        <v>312.96800000000002</v>
      </c>
      <c r="R46" s="34">
        <f t="shared" si="7"/>
        <v>16.472000000000001</v>
      </c>
      <c r="S46" s="34"/>
      <c r="T46" s="34" t="s">
        <v>245</v>
      </c>
    </row>
    <row r="47" spans="1:20" ht="46.5" customHeight="1">
      <c r="A47" s="28">
        <v>39</v>
      </c>
      <c r="B47" s="37" t="s">
        <v>49</v>
      </c>
      <c r="C47" s="28">
        <v>1</v>
      </c>
      <c r="D47" s="37" t="s">
        <v>163</v>
      </c>
      <c r="E47" s="46">
        <v>1134</v>
      </c>
      <c r="F47" s="37" t="s">
        <v>164</v>
      </c>
      <c r="G47" s="36" t="s">
        <v>98</v>
      </c>
      <c r="H47" s="37" t="s">
        <v>99</v>
      </c>
      <c r="I47" s="34" t="s">
        <v>100</v>
      </c>
      <c r="J47" s="44">
        <f t="shared" si="0"/>
        <v>4.5359999999999996</v>
      </c>
      <c r="K47" s="34"/>
      <c r="L47" s="34"/>
      <c r="M47" s="34"/>
      <c r="N47" s="35">
        <v>2021</v>
      </c>
      <c r="O47" s="81">
        <f t="shared" si="5"/>
        <v>4536</v>
      </c>
      <c r="P47" s="34">
        <f t="shared" si="2"/>
        <v>3220.56</v>
      </c>
      <c r="Q47" s="34">
        <f t="shared" si="6"/>
        <v>1249.6680000000001</v>
      </c>
      <c r="R47" s="34">
        <f t="shared" si="7"/>
        <v>65.772000000000006</v>
      </c>
      <c r="S47" s="34"/>
      <c r="T47" s="34" t="s">
        <v>245</v>
      </c>
    </row>
    <row r="48" spans="1:20" ht="46.5" customHeight="1">
      <c r="A48" s="28">
        <v>40</v>
      </c>
      <c r="B48" s="37" t="s">
        <v>50</v>
      </c>
      <c r="C48" s="28">
        <v>1</v>
      </c>
      <c r="D48" s="37" t="s">
        <v>165</v>
      </c>
      <c r="E48" s="46">
        <v>503</v>
      </c>
      <c r="F48" s="37" t="s">
        <v>111</v>
      </c>
      <c r="G48" s="36" t="s">
        <v>98</v>
      </c>
      <c r="H48" s="37" t="s">
        <v>99</v>
      </c>
      <c r="I48" s="34" t="s">
        <v>100</v>
      </c>
      <c r="J48" s="44">
        <f t="shared" si="0"/>
        <v>2.012</v>
      </c>
      <c r="K48" s="34"/>
      <c r="L48" s="34"/>
      <c r="M48" s="34"/>
      <c r="N48" s="35">
        <v>2021</v>
      </c>
      <c r="O48" s="81">
        <f t="shared" si="5"/>
        <v>2012</v>
      </c>
      <c r="P48" s="34">
        <f t="shared" si="2"/>
        <v>1428.52</v>
      </c>
      <c r="Q48" s="34">
        <f t="shared" si="6"/>
        <v>554.30600000000004</v>
      </c>
      <c r="R48" s="34">
        <f t="shared" si="7"/>
        <v>29.174000000000003</v>
      </c>
      <c r="S48" s="34"/>
      <c r="T48" s="34" t="s">
        <v>245</v>
      </c>
    </row>
    <row r="49" spans="1:20" ht="46.5" customHeight="1">
      <c r="A49" s="28">
        <v>41</v>
      </c>
      <c r="B49" s="83" t="s">
        <v>51</v>
      </c>
      <c r="C49" s="28">
        <v>1</v>
      </c>
      <c r="D49" s="37" t="s">
        <v>166</v>
      </c>
      <c r="E49" s="46">
        <v>63</v>
      </c>
      <c r="F49" s="37" t="s">
        <v>111</v>
      </c>
      <c r="G49" s="36" t="s">
        <v>98</v>
      </c>
      <c r="H49" s="37" t="s">
        <v>99</v>
      </c>
      <c r="I49" s="34" t="s">
        <v>100</v>
      </c>
      <c r="J49" s="44">
        <f t="shared" si="0"/>
        <v>0.252</v>
      </c>
      <c r="K49" s="34"/>
      <c r="L49" s="34"/>
      <c r="M49" s="34"/>
      <c r="N49" s="35">
        <v>2021</v>
      </c>
      <c r="O49" s="81">
        <f t="shared" si="5"/>
        <v>252</v>
      </c>
      <c r="P49" s="34">
        <f t="shared" si="2"/>
        <v>178.92</v>
      </c>
      <c r="Q49" s="34">
        <f t="shared" si="6"/>
        <v>69.426000000000002</v>
      </c>
      <c r="R49" s="34">
        <f t="shared" si="7"/>
        <v>3.6540000000000004</v>
      </c>
      <c r="S49" s="34"/>
      <c r="T49" s="34" t="s">
        <v>245</v>
      </c>
    </row>
    <row r="50" spans="1:20" ht="46.5" customHeight="1">
      <c r="A50" s="28">
        <v>42</v>
      </c>
      <c r="B50" s="37" t="s">
        <v>52</v>
      </c>
      <c r="C50" s="28">
        <v>1</v>
      </c>
      <c r="D50" s="37" t="s">
        <v>167</v>
      </c>
      <c r="E50" s="46">
        <v>23</v>
      </c>
      <c r="F50" s="37" t="s">
        <v>120</v>
      </c>
      <c r="G50" s="36" t="s">
        <v>98</v>
      </c>
      <c r="H50" s="37" t="s">
        <v>99</v>
      </c>
      <c r="I50" s="34" t="s">
        <v>100</v>
      </c>
      <c r="J50" s="44">
        <f t="shared" si="0"/>
        <v>9.1999999999999998E-2</v>
      </c>
      <c r="K50" s="34"/>
      <c r="L50" s="34"/>
      <c r="M50" s="34"/>
      <c r="N50" s="35">
        <v>2021</v>
      </c>
      <c r="O50" s="81">
        <f t="shared" si="5"/>
        <v>92</v>
      </c>
      <c r="P50" s="34">
        <f t="shared" si="2"/>
        <v>65.319999999999993</v>
      </c>
      <c r="Q50" s="34">
        <f t="shared" si="6"/>
        <v>25.346000000000004</v>
      </c>
      <c r="R50" s="34">
        <f t="shared" si="7"/>
        <v>1.3340000000000001</v>
      </c>
      <c r="S50" s="34"/>
      <c r="T50" s="34" t="s">
        <v>245</v>
      </c>
    </row>
    <row r="51" spans="1:20" ht="46.5" customHeight="1">
      <c r="A51" s="28">
        <v>43</v>
      </c>
      <c r="B51" s="83" t="s">
        <v>53</v>
      </c>
      <c r="C51" s="28">
        <v>1</v>
      </c>
      <c r="D51" s="37" t="s">
        <v>168</v>
      </c>
      <c r="E51" s="46">
        <v>86</v>
      </c>
      <c r="F51" s="37" t="s">
        <v>169</v>
      </c>
      <c r="G51" s="36" t="s">
        <v>98</v>
      </c>
      <c r="H51" s="37" t="s">
        <v>99</v>
      </c>
      <c r="I51" s="34" t="s">
        <v>100</v>
      </c>
      <c r="J51" s="44">
        <f t="shared" si="0"/>
        <v>0.34399999999999997</v>
      </c>
      <c r="K51" s="34"/>
      <c r="L51" s="34"/>
      <c r="M51" s="34"/>
      <c r="N51" s="35">
        <v>2021</v>
      </c>
      <c r="O51" s="81">
        <f t="shared" si="5"/>
        <v>344</v>
      </c>
      <c r="P51" s="34">
        <f t="shared" si="2"/>
        <v>244.23999999999998</v>
      </c>
      <c r="Q51" s="34">
        <f t="shared" si="6"/>
        <v>94.772000000000006</v>
      </c>
      <c r="R51" s="34">
        <f t="shared" si="7"/>
        <v>4.9880000000000004</v>
      </c>
      <c r="S51" s="34"/>
      <c r="T51" s="34" t="s">
        <v>245</v>
      </c>
    </row>
    <row r="52" spans="1:20" ht="46.5" customHeight="1">
      <c r="A52" s="28">
        <v>44</v>
      </c>
      <c r="B52" s="37" t="s">
        <v>54</v>
      </c>
      <c r="C52" s="28">
        <v>1</v>
      </c>
      <c r="D52" s="37" t="s">
        <v>170</v>
      </c>
      <c r="E52" s="46">
        <v>87</v>
      </c>
      <c r="F52" s="37" t="s">
        <v>149</v>
      </c>
      <c r="G52" s="36" t="s">
        <v>98</v>
      </c>
      <c r="H52" s="37" t="s">
        <v>99</v>
      </c>
      <c r="I52" s="34" t="s">
        <v>100</v>
      </c>
      <c r="J52" s="44">
        <f t="shared" si="0"/>
        <v>0.34799999999999998</v>
      </c>
      <c r="K52" s="34"/>
      <c r="L52" s="34"/>
      <c r="M52" s="34"/>
      <c r="N52" s="35">
        <v>2021</v>
      </c>
      <c r="O52" s="81">
        <f t="shared" si="5"/>
        <v>348</v>
      </c>
      <c r="P52" s="34">
        <f t="shared" si="2"/>
        <v>247.07999999999998</v>
      </c>
      <c r="Q52" s="34">
        <f t="shared" si="6"/>
        <v>95.874000000000009</v>
      </c>
      <c r="R52" s="34">
        <f t="shared" si="7"/>
        <v>5.0460000000000003</v>
      </c>
      <c r="S52" s="34"/>
      <c r="T52" s="34" t="s">
        <v>245</v>
      </c>
    </row>
    <row r="53" spans="1:20" ht="46.5" customHeight="1">
      <c r="A53" s="28">
        <v>45</v>
      </c>
      <c r="B53" s="37" t="s">
        <v>55</v>
      </c>
      <c r="C53" s="28">
        <v>1</v>
      </c>
      <c r="D53" s="37" t="s">
        <v>171</v>
      </c>
      <c r="E53" s="46">
        <v>113</v>
      </c>
      <c r="F53" s="37" t="s">
        <v>169</v>
      </c>
      <c r="G53" s="36" t="s">
        <v>98</v>
      </c>
      <c r="H53" s="37" t="s">
        <v>99</v>
      </c>
      <c r="I53" s="34" t="s">
        <v>100</v>
      </c>
      <c r="J53" s="44">
        <f t="shared" si="0"/>
        <v>0.45200000000000001</v>
      </c>
      <c r="K53" s="34"/>
      <c r="L53" s="34"/>
      <c r="M53" s="34"/>
      <c r="N53" s="35">
        <v>2021</v>
      </c>
      <c r="O53" s="81">
        <f t="shared" si="5"/>
        <v>452</v>
      </c>
      <c r="P53" s="34">
        <f t="shared" si="2"/>
        <v>320.91999999999996</v>
      </c>
      <c r="Q53" s="34">
        <f t="shared" si="6"/>
        <v>124.52600000000001</v>
      </c>
      <c r="R53" s="34">
        <f t="shared" si="7"/>
        <v>6.5540000000000003</v>
      </c>
      <c r="S53" s="34"/>
      <c r="T53" s="34" t="s">
        <v>245</v>
      </c>
    </row>
    <row r="54" spans="1:20" ht="46.5" customHeight="1">
      <c r="A54" s="28">
        <v>46</v>
      </c>
      <c r="B54" s="37" t="s">
        <v>56</v>
      </c>
      <c r="C54" s="28">
        <v>1</v>
      </c>
      <c r="D54" s="37" t="s">
        <v>172</v>
      </c>
      <c r="E54" s="46">
        <v>179</v>
      </c>
      <c r="F54" s="37" t="s">
        <v>153</v>
      </c>
      <c r="G54" s="36" t="s">
        <v>98</v>
      </c>
      <c r="H54" s="37" t="s">
        <v>99</v>
      </c>
      <c r="I54" s="34" t="s">
        <v>100</v>
      </c>
      <c r="J54" s="44">
        <f t="shared" si="0"/>
        <v>0.71599999999999997</v>
      </c>
      <c r="K54" s="34"/>
      <c r="L54" s="34"/>
      <c r="M54" s="34"/>
      <c r="N54" s="35">
        <v>2021</v>
      </c>
      <c r="O54" s="81">
        <f t="shared" si="5"/>
        <v>716</v>
      </c>
      <c r="P54" s="34">
        <f t="shared" si="2"/>
        <v>508.35999999999996</v>
      </c>
      <c r="Q54" s="34">
        <f t="shared" si="6"/>
        <v>197.25800000000001</v>
      </c>
      <c r="R54" s="34">
        <f t="shared" si="7"/>
        <v>10.382</v>
      </c>
      <c r="S54" s="34"/>
      <c r="T54" s="34" t="s">
        <v>245</v>
      </c>
    </row>
    <row r="55" spans="1:20" ht="46.5" customHeight="1">
      <c r="A55" s="28">
        <v>47</v>
      </c>
      <c r="B55" s="37" t="s">
        <v>57</v>
      </c>
      <c r="C55" s="28">
        <v>1</v>
      </c>
      <c r="D55" s="37" t="s">
        <v>173</v>
      </c>
      <c r="E55" s="46">
        <v>95.5</v>
      </c>
      <c r="F55" s="37" t="s">
        <v>159</v>
      </c>
      <c r="G55" s="36" t="s">
        <v>98</v>
      </c>
      <c r="H55" s="37" t="s">
        <v>99</v>
      </c>
      <c r="I55" s="34" t="s">
        <v>100</v>
      </c>
      <c r="J55" s="44">
        <f t="shared" si="0"/>
        <v>0.38200000000000001</v>
      </c>
      <c r="K55" s="34"/>
      <c r="L55" s="34"/>
      <c r="M55" s="34"/>
      <c r="N55" s="35">
        <v>2021</v>
      </c>
      <c r="O55" s="81">
        <f t="shared" si="5"/>
        <v>382</v>
      </c>
      <c r="P55" s="34">
        <f t="shared" si="2"/>
        <v>271.21999999999997</v>
      </c>
      <c r="Q55" s="34">
        <f t="shared" si="6"/>
        <v>105.24100000000001</v>
      </c>
      <c r="R55" s="34">
        <f t="shared" si="7"/>
        <v>5.5390000000000006</v>
      </c>
      <c r="S55" s="34"/>
      <c r="T55" s="34" t="s">
        <v>245</v>
      </c>
    </row>
    <row r="56" spans="1:20" ht="46.5" customHeight="1">
      <c r="A56" s="28">
        <v>48</v>
      </c>
      <c r="B56" s="37" t="s">
        <v>58</v>
      </c>
      <c r="C56" s="28">
        <v>1</v>
      </c>
      <c r="D56" s="37" t="s">
        <v>174</v>
      </c>
      <c r="E56" s="46">
        <v>24</v>
      </c>
      <c r="F56" s="37" t="s">
        <v>159</v>
      </c>
      <c r="G56" s="36" t="s">
        <v>98</v>
      </c>
      <c r="H56" s="37" t="s">
        <v>99</v>
      </c>
      <c r="I56" s="34" t="s">
        <v>100</v>
      </c>
      <c r="J56" s="44">
        <f t="shared" si="0"/>
        <v>9.6000000000000002E-2</v>
      </c>
      <c r="K56" s="34"/>
      <c r="L56" s="34"/>
      <c r="M56" s="34"/>
      <c r="N56" s="35">
        <v>2021</v>
      </c>
      <c r="O56" s="81">
        <f t="shared" si="5"/>
        <v>96</v>
      </c>
      <c r="P56" s="34">
        <f t="shared" si="2"/>
        <v>68.16</v>
      </c>
      <c r="Q56" s="34">
        <f t="shared" si="6"/>
        <v>26.448</v>
      </c>
      <c r="R56" s="34">
        <f t="shared" si="7"/>
        <v>1.3920000000000001</v>
      </c>
      <c r="S56" s="34"/>
      <c r="T56" s="34" t="s">
        <v>245</v>
      </c>
    </row>
    <row r="57" spans="1:20" ht="46.5" customHeight="1">
      <c r="A57" s="28">
        <v>49</v>
      </c>
      <c r="B57" s="37" t="s">
        <v>59</v>
      </c>
      <c r="C57" s="28">
        <v>1</v>
      </c>
      <c r="D57" s="37" t="s">
        <v>175</v>
      </c>
      <c r="E57" s="46">
        <v>1066</v>
      </c>
      <c r="F57" s="37" t="s">
        <v>176</v>
      </c>
      <c r="G57" s="36" t="s">
        <v>98</v>
      </c>
      <c r="H57" s="37" t="s">
        <v>99</v>
      </c>
      <c r="I57" s="34" t="s">
        <v>100</v>
      </c>
      <c r="J57" s="44">
        <f t="shared" si="0"/>
        <v>4.2640000000000002</v>
      </c>
      <c r="K57" s="34"/>
      <c r="L57" s="34"/>
      <c r="M57" s="34"/>
      <c r="N57" s="35">
        <v>2021</v>
      </c>
      <c r="O57" s="81">
        <f t="shared" si="5"/>
        <v>4264</v>
      </c>
      <c r="P57" s="34">
        <f t="shared" si="2"/>
        <v>3027.44</v>
      </c>
      <c r="Q57" s="34">
        <f t="shared" si="6"/>
        <v>1174.7320000000002</v>
      </c>
      <c r="R57" s="34">
        <f t="shared" si="7"/>
        <v>61.828000000000003</v>
      </c>
      <c r="S57" s="34"/>
      <c r="T57" s="34" t="s">
        <v>245</v>
      </c>
    </row>
    <row r="58" spans="1:20" ht="46.5" customHeight="1">
      <c r="A58" s="28">
        <v>50</v>
      </c>
      <c r="B58" s="37" t="s">
        <v>60</v>
      </c>
      <c r="C58" s="28">
        <v>1</v>
      </c>
      <c r="D58" s="37" t="s">
        <v>177</v>
      </c>
      <c r="E58" s="46">
        <v>65</v>
      </c>
      <c r="F58" s="37" t="s">
        <v>178</v>
      </c>
      <c r="G58" s="36" t="s">
        <v>98</v>
      </c>
      <c r="H58" s="37" t="s">
        <v>99</v>
      </c>
      <c r="I58" s="34" t="s">
        <v>100</v>
      </c>
      <c r="J58" s="44">
        <f t="shared" si="0"/>
        <v>0.26</v>
      </c>
      <c r="K58" s="34"/>
      <c r="L58" s="34"/>
      <c r="M58" s="34"/>
      <c r="N58" s="35">
        <v>2021</v>
      </c>
      <c r="O58" s="81">
        <f t="shared" si="5"/>
        <v>260</v>
      </c>
      <c r="P58" s="34">
        <f t="shared" si="2"/>
        <v>184.6</v>
      </c>
      <c r="Q58" s="34">
        <f t="shared" si="6"/>
        <v>71.63000000000001</v>
      </c>
      <c r="R58" s="34">
        <f t="shared" si="7"/>
        <v>3.77</v>
      </c>
      <c r="S58" s="34"/>
      <c r="T58" s="34" t="s">
        <v>245</v>
      </c>
    </row>
    <row r="59" spans="1:20" ht="46.5" customHeight="1">
      <c r="A59" s="28">
        <v>51</v>
      </c>
      <c r="B59" s="37" t="s">
        <v>61</v>
      </c>
      <c r="C59" s="28">
        <v>1</v>
      </c>
      <c r="D59" s="37" t="s">
        <v>179</v>
      </c>
      <c r="E59" s="46">
        <v>20</v>
      </c>
      <c r="F59" s="37" t="s">
        <v>180</v>
      </c>
      <c r="G59" s="36" t="s">
        <v>98</v>
      </c>
      <c r="H59" s="37" t="s">
        <v>99</v>
      </c>
      <c r="I59" s="34" t="s">
        <v>100</v>
      </c>
      <c r="J59" s="44">
        <f t="shared" si="0"/>
        <v>0.08</v>
      </c>
      <c r="K59" s="34"/>
      <c r="L59" s="34"/>
      <c r="M59" s="34"/>
      <c r="N59" s="35">
        <v>2022</v>
      </c>
      <c r="O59" s="81">
        <f t="shared" ref="O59:O77" si="8">E59*4000/1000</f>
        <v>80</v>
      </c>
      <c r="P59" s="34">
        <f t="shared" si="2"/>
        <v>56.8</v>
      </c>
      <c r="Q59" s="34">
        <f t="shared" ref="Q59:Q77" si="9">O59*0.2755</f>
        <v>22.040000000000003</v>
      </c>
      <c r="R59" s="34">
        <f t="shared" ref="R59:R77" si="10">O59*0.0145</f>
        <v>1.1600000000000001</v>
      </c>
      <c r="S59" s="34"/>
      <c r="T59" s="34" t="s">
        <v>245</v>
      </c>
    </row>
    <row r="60" spans="1:20" ht="46.5" customHeight="1">
      <c r="A60" s="28">
        <v>52</v>
      </c>
      <c r="B60" s="37" t="s">
        <v>62</v>
      </c>
      <c r="C60" s="28">
        <v>1</v>
      </c>
      <c r="D60" s="37" t="s">
        <v>181</v>
      </c>
      <c r="E60" s="46">
        <v>544</v>
      </c>
      <c r="F60" s="37" t="s">
        <v>164</v>
      </c>
      <c r="G60" s="36" t="s">
        <v>98</v>
      </c>
      <c r="H60" s="37" t="s">
        <v>99</v>
      </c>
      <c r="I60" s="34" t="s">
        <v>100</v>
      </c>
      <c r="J60" s="44">
        <f t="shared" si="0"/>
        <v>2.1760000000000002</v>
      </c>
      <c r="K60" s="34"/>
      <c r="L60" s="34"/>
      <c r="M60" s="34"/>
      <c r="N60" s="35">
        <v>2022</v>
      </c>
      <c r="O60" s="81">
        <f t="shared" si="8"/>
        <v>2176</v>
      </c>
      <c r="P60" s="34">
        <f t="shared" si="2"/>
        <v>1544.96</v>
      </c>
      <c r="Q60" s="34">
        <f t="shared" si="9"/>
        <v>599.48800000000006</v>
      </c>
      <c r="R60" s="34">
        <f t="shared" si="10"/>
        <v>31.552000000000003</v>
      </c>
      <c r="S60" s="34"/>
      <c r="T60" s="34" t="s">
        <v>245</v>
      </c>
    </row>
    <row r="61" spans="1:20" ht="46.5" customHeight="1">
      <c r="A61" s="28">
        <v>53</v>
      </c>
      <c r="B61" s="36" t="s">
        <v>63</v>
      </c>
      <c r="C61" s="28">
        <v>1</v>
      </c>
      <c r="D61" s="36" t="s">
        <v>182</v>
      </c>
      <c r="E61" s="28">
        <v>138</v>
      </c>
      <c r="F61" s="36" t="s">
        <v>109</v>
      </c>
      <c r="G61" s="36" t="s">
        <v>183</v>
      </c>
      <c r="H61" s="37" t="s">
        <v>99</v>
      </c>
      <c r="I61" s="34" t="s">
        <v>100</v>
      </c>
      <c r="J61" s="44">
        <f t="shared" si="0"/>
        <v>0.55200000000000005</v>
      </c>
      <c r="K61" s="34"/>
      <c r="L61" s="34"/>
      <c r="M61" s="34"/>
      <c r="N61" s="35">
        <v>2022</v>
      </c>
      <c r="O61" s="81">
        <f t="shared" si="8"/>
        <v>552</v>
      </c>
      <c r="P61" s="34">
        <f t="shared" si="2"/>
        <v>391.91999999999996</v>
      </c>
      <c r="Q61" s="34">
        <f t="shared" si="9"/>
        <v>152.07600000000002</v>
      </c>
      <c r="R61" s="34">
        <f t="shared" si="10"/>
        <v>8.0039999999999996</v>
      </c>
      <c r="S61" s="34"/>
      <c r="T61" s="34" t="s">
        <v>245</v>
      </c>
    </row>
    <row r="62" spans="1:20" ht="46.5" customHeight="1">
      <c r="A62" s="28">
        <v>54</v>
      </c>
      <c r="B62" s="36" t="s">
        <v>64</v>
      </c>
      <c r="C62" s="28">
        <v>1</v>
      </c>
      <c r="D62" s="36" t="s">
        <v>184</v>
      </c>
      <c r="E62" s="28">
        <v>88</v>
      </c>
      <c r="F62" s="36" t="s">
        <v>159</v>
      </c>
      <c r="G62" s="36" t="s">
        <v>183</v>
      </c>
      <c r="H62" s="37" t="s">
        <v>99</v>
      </c>
      <c r="I62" s="34" t="s">
        <v>100</v>
      </c>
      <c r="J62" s="44">
        <f t="shared" si="0"/>
        <v>0.35199999999999998</v>
      </c>
      <c r="K62" s="34"/>
      <c r="L62" s="34"/>
      <c r="M62" s="34"/>
      <c r="N62" s="35">
        <v>2022</v>
      </c>
      <c r="O62" s="81">
        <f t="shared" si="8"/>
        <v>352</v>
      </c>
      <c r="P62" s="34">
        <f t="shared" si="2"/>
        <v>249.92</v>
      </c>
      <c r="Q62" s="34">
        <f t="shared" si="9"/>
        <v>96.976000000000013</v>
      </c>
      <c r="R62" s="34">
        <f t="shared" si="10"/>
        <v>5.1040000000000001</v>
      </c>
      <c r="S62" s="34"/>
      <c r="T62" s="34" t="s">
        <v>245</v>
      </c>
    </row>
    <row r="63" spans="1:20" ht="46.5" customHeight="1">
      <c r="A63" s="28">
        <v>55</v>
      </c>
      <c r="B63" s="36" t="s">
        <v>65</v>
      </c>
      <c r="C63" s="28">
        <v>1</v>
      </c>
      <c r="D63" s="36" t="s">
        <v>184</v>
      </c>
      <c r="E63" s="28">
        <v>212</v>
      </c>
      <c r="F63" s="36" t="s">
        <v>142</v>
      </c>
      <c r="G63" s="36" t="s">
        <v>183</v>
      </c>
      <c r="H63" s="37" t="s">
        <v>99</v>
      </c>
      <c r="I63" s="34" t="s">
        <v>100</v>
      </c>
      <c r="J63" s="44">
        <f t="shared" si="0"/>
        <v>0.84799999999999998</v>
      </c>
      <c r="K63" s="34"/>
      <c r="L63" s="34"/>
      <c r="M63" s="34"/>
      <c r="N63" s="35">
        <v>2022</v>
      </c>
      <c r="O63" s="81">
        <f t="shared" si="8"/>
        <v>848</v>
      </c>
      <c r="P63" s="34">
        <f t="shared" si="2"/>
        <v>602.07999999999993</v>
      </c>
      <c r="Q63" s="34">
        <f t="shared" si="9"/>
        <v>233.62400000000002</v>
      </c>
      <c r="R63" s="34">
        <f t="shared" si="10"/>
        <v>12.296000000000001</v>
      </c>
      <c r="S63" s="34"/>
      <c r="T63" s="34" t="s">
        <v>245</v>
      </c>
    </row>
    <row r="64" spans="1:20" ht="46.5" customHeight="1">
      <c r="A64" s="28">
        <v>56</v>
      </c>
      <c r="B64" s="36" t="s">
        <v>66</v>
      </c>
      <c r="C64" s="28">
        <v>1</v>
      </c>
      <c r="D64" s="36" t="s">
        <v>184</v>
      </c>
      <c r="E64" s="28">
        <v>1354</v>
      </c>
      <c r="F64" s="36" t="s">
        <v>130</v>
      </c>
      <c r="G64" s="36" t="s">
        <v>183</v>
      </c>
      <c r="H64" s="37" t="s">
        <v>99</v>
      </c>
      <c r="I64" s="34" t="s">
        <v>100</v>
      </c>
      <c r="J64" s="44">
        <f t="shared" si="0"/>
        <v>5.4160000000000004</v>
      </c>
      <c r="K64" s="34"/>
      <c r="L64" s="34"/>
      <c r="M64" s="34"/>
      <c r="N64" s="35">
        <v>2022</v>
      </c>
      <c r="O64" s="81">
        <f t="shared" si="8"/>
        <v>5416</v>
      </c>
      <c r="P64" s="34">
        <f t="shared" si="2"/>
        <v>3845.3599999999997</v>
      </c>
      <c r="Q64" s="34">
        <f t="shared" si="9"/>
        <v>1492.1080000000002</v>
      </c>
      <c r="R64" s="34">
        <f t="shared" si="10"/>
        <v>78.532000000000011</v>
      </c>
      <c r="S64" s="34"/>
      <c r="T64" s="34" t="s">
        <v>245</v>
      </c>
    </row>
    <row r="65" spans="1:20" ht="46.5" customHeight="1">
      <c r="A65" s="28">
        <v>57</v>
      </c>
      <c r="B65" s="36" t="s">
        <v>67</v>
      </c>
      <c r="C65" s="28">
        <v>1</v>
      </c>
      <c r="D65" s="36" t="s">
        <v>184</v>
      </c>
      <c r="E65" s="28">
        <v>1106</v>
      </c>
      <c r="F65" s="36" t="s">
        <v>133</v>
      </c>
      <c r="G65" s="36" t="s">
        <v>183</v>
      </c>
      <c r="H65" s="37" t="s">
        <v>99</v>
      </c>
      <c r="I65" s="34" t="s">
        <v>100</v>
      </c>
      <c r="J65" s="44">
        <f t="shared" si="0"/>
        <v>4.4240000000000004</v>
      </c>
      <c r="K65" s="34"/>
      <c r="L65" s="34"/>
      <c r="M65" s="34"/>
      <c r="N65" s="35">
        <v>2022</v>
      </c>
      <c r="O65" s="81">
        <f t="shared" si="8"/>
        <v>4424</v>
      </c>
      <c r="P65" s="34">
        <f t="shared" si="2"/>
        <v>3141.04</v>
      </c>
      <c r="Q65" s="34">
        <f t="shared" si="9"/>
        <v>1218.8120000000001</v>
      </c>
      <c r="R65" s="34">
        <f t="shared" si="10"/>
        <v>64.14800000000001</v>
      </c>
      <c r="S65" s="34"/>
      <c r="T65" s="34" t="s">
        <v>245</v>
      </c>
    </row>
    <row r="66" spans="1:20" ht="46.5" customHeight="1">
      <c r="A66" s="28">
        <v>58</v>
      </c>
      <c r="B66" s="36" t="s">
        <v>68</v>
      </c>
      <c r="C66" s="28">
        <v>1</v>
      </c>
      <c r="D66" s="36" t="s">
        <v>184</v>
      </c>
      <c r="E66" s="28">
        <v>2761</v>
      </c>
      <c r="F66" s="36" t="s">
        <v>185</v>
      </c>
      <c r="G66" s="36" t="s">
        <v>183</v>
      </c>
      <c r="H66" s="37" t="s">
        <v>99</v>
      </c>
      <c r="I66" s="34" t="s">
        <v>100</v>
      </c>
      <c r="J66" s="44">
        <f t="shared" si="0"/>
        <v>11.044</v>
      </c>
      <c r="K66" s="34"/>
      <c r="L66" s="34"/>
      <c r="M66" s="34"/>
      <c r="N66" s="35">
        <v>2022</v>
      </c>
      <c r="O66" s="81">
        <f t="shared" si="8"/>
        <v>11044</v>
      </c>
      <c r="P66" s="34">
        <f t="shared" si="2"/>
        <v>7841.24</v>
      </c>
      <c r="Q66" s="34">
        <f t="shared" si="9"/>
        <v>3042.6220000000003</v>
      </c>
      <c r="R66" s="34">
        <f t="shared" si="10"/>
        <v>160.13800000000001</v>
      </c>
      <c r="S66" s="34"/>
      <c r="T66" s="34" t="s">
        <v>245</v>
      </c>
    </row>
    <row r="67" spans="1:20" ht="46.5" customHeight="1">
      <c r="A67" s="28">
        <v>59</v>
      </c>
      <c r="B67" s="36" t="s">
        <v>69</v>
      </c>
      <c r="C67" s="28">
        <v>1</v>
      </c>
      <c r="D67" s="36" t="s">
        <v>184</v>
      </c>
      <c r="E67" s="28">
        <v>3303</v>
      </c>
      <c r="F67" s="36" t="s">
        <v>186</v>
      </c>
      <c r="G67" s="36" t="s">
        <v>183</v>
      </c>
      <c r="H67" s="37" t="s">
        <v>99</v>
      </c>
      <c r="I67" s="34" t="s">
        <v>100</v>
      </c>
      <c r="J67" s="44">
        <f t="shared" si="0"/>
        <v>13.212</v>
      </c>
      <c r="K67" s="34"/>
      <c r="L67" s="34"/>
      <c r="M67" s="34"/>
      <c r="N67" s="35">
        <v>2022</v>
      </c>
      <c r="O67" s="81">
        <f t="shared" si="8"/>
        <v>13212</v>
      </c>
      <c r="P67" s="34">
        <f t="shared" si="2"/>
        <v>9380.52</v>
      </c>
      <c r="Q67" s="34">
        <f t="shared" si="9"/>
        <v>3639.9060000000004</v>
      </c>
      <c r="R67" s="34">
        <f t="shared" si="10"/>
        <v>191.57400000000001</v>
      </c>
      <c r="S67" s="34"/>
      <c r="T67" s="34" t="s">
        <v>245</v>
      </c>
    </row>
    <row r="68" spans="1:20" ht="46.5" customHeight="1">
      <c r="A68" s="28">
        <v>60</v>
      </c>
      <c r="B68" s="36" t="s">
        <v>70</v>
      </c>
      <c r="C68" s="28">
        <v>1</v>
      </c>
      <c r="D68" s="36" t="s">
        <v>187</v>
      </c>
      <c r="E68" s="28">
        <v>636</v>
      </c>
      <c r="F68" s="36" t="s">
        <v>149</v>
      </c>
      <c r="G68" s="36" t="s">
        <v>183</v>
      </c>
      <c r="H68" s="37" t="s">
        <v>99</v>
      </c>
      <c r="I68" s="34" t="s">
        <v>100</v>
      </c>
      <c r="J68" s="44">
        <f t="shared" si="0"/>
        <v>2.544</v>
      </c>
      <c r="K68" s="34"/>
      <c r="L68" s="34"/>
      <c r="M68" s="34"/>
      <c r="N68" s="35">
        <v>2022</v>
      </c>
      <c r="O68" s="81">
        <f t="shared" si="8"/>
        <v>2544</v>
      </c>
      <c r="P68" s="34">
        <f t="shared" si="2"/>
        <v>1806.24</v>
      </c>
      <c r="Q68" s="34">
        <f t="shared" si="9"/>
        <v>700.87200000000007</v>
      </c>
      <c r="R68" s="34">
        <f t="shared" si="10"/>
        <v>36.888000000000005</v>
      </c>
      <c r="S68" s="34"/>
      <c r="T68" s="34" t="s">
        <v>245</v>
      </c>
    </row>
    <row r="69" spans="1:20" ht="46.5" customHeight="1">
      <c r="A69" s="28">
        <v>61</v>
      </c>
      <c r="B69" s="36" t="s">
        <v>71</v>
      </c>
      <c r="C69" s="28">
        <v>1</v>
      </c>
      <c r="D69" s="36" t="s">
        <v>184</v>
      </c>
      <c r="E69" s="28">
        <v>74</v>
      </c>
      <c r="F69" s="36" t="s">
        <v>102</v>
      </c>
      <c r="G69" s="36" t="s">
        <v>183</v>
      </c>
      <c r="H69" s="37" t="s">
        <v>99</v>
      </c>
      <c r="I69" s="34" t="s">
        <v>100</v>
      </c>
      <c r="J69" s="44">
        <f t="shared" si="0"/>
        <v>0.29599999999999999</v>
      </c>
      <c r="K69" s="34"/>
      <c r="L69" s="34"/>
      <c r="M69" s="34"/>
      <c r="N69" s="35">
        <v>2022</v>
      </c>
      <c r="O69" s="81">
        <f t="shared" si="8"/>
        <v>296</v>
      </c>
      <c r="P69" s="34">
        <f t="shared" si="2"/>
        <v>210.16</v>
      </c>
      <c r="Q69" s="34">
        <f t="shared" si="9"/>
        <v>81.548000000000002</v>
      </c>
      <c r="R69" s="34">
        <f t="shared" si="10"/>
        <v>4.2919999999999998</v>
      </c>
      <c r="S69" s="34"/>
      <c r="T69" s="34" t="s">
        <v>245</v>
      </c>
    </row>
    <row r="70" spans="1:20" ht="46.5" customHeight="1">
      <c r="A70" s="28">
        <v>62</v>
      </c>
      <c r="B70" s="36" t="s">
        <v>72</v>
      </c>
      <c r="C70" s="28">
        <v>1</v>
      </c>
      <c r="D70" s="36" t="s">
        <v>184</v>
      </c>
      <c r="E70" s="28">
        <v>33</v>
      </c>
      <c r="F70" s="36" t="s">
        <v>102</v>
      </c>
      <c r="G70" s="36" t="s">
        <v>183</v>
      </c>
      <c r="H70" s="37" t="s">
        <v>99</v>
      </c>
      <c r="I70" s="34" t="s">
        <v>100</v>
      </c>
      <c r="J70" s="44">
        <f t="shared" si="0"/>
        <v>0.13200000000000001</v>
      </c>
      <c r="K70" s="34"/>
      <c r="L70" s="34"/>
      <c r="M70" s="34"/>
      <c r="N70" s="35">
        <v>2022</v>
      </c>
      <c r="O70" s="81">
        <f t="shared" si="8"/>
        <v>132</v>
      </c>
      <c r="P70" s="34">
        <f t="shared" si="2"/>
        <v>93.72</v>
      </c>
      <c r="Q70" s="34">
        <f t="shared" si="9"/>
        <v>36.366</v>
      </c>
      <c r="R70" s="34">
        <f t="shared" si="10"/>
        <v>1.9140000000000001</v>
      </c>
      <c r="S70" s="34"/>
      <c r="T70" s="34" t="s">
        <v>245</v>
      </c>
    </row>
    <row r="71" spans="1:20" ht="46.5" customHeight="1">
      <c r="A71" s="28">
        <v>63</v>
      </c>
      <c r="B71" s="36" t="s">
        <v>73</v>
      </c>
      <c r="C71" s="28">
        <v>1</v>
      </c>
      <c r="D71" s="36" t="s">
        <v>184</v>
      </c>
      <c r="E71" s="28">
        <v>525</v>
      </c>
      <c r="F71" s="36" t="s">
        <v>188</v>
      </c>
      <c r="G71" s="36" t="s">
        <v>183</v>
      </c>
      <c r="H71" s="37" t="s">
        <v>99</v>
      </c>
      <c r="I71" s="34" t="s">
        <v>100</v>
      </c>
      <c r="J71" s="44">
        <f t="shared" si="0"/>
        <v>2.1</v>
      </c>
      <c r="K71" s="34"/>
      <c r="L71" s="34"/>
      <c r="M71" s="34"/>
      <c r="N71" s="35">
        <v>2022</v>
      </c>
      <c r="O71" s="81">
        <f t="shared" si="8"/>
        <v>2100</v>
      </c>
      <c r="P71" s="34">
        <f t="shared" si="2"/>
        <v>1491</v>
      </c>
      <c r="Q71" s="34">
        <f t="shared" si="9"/>
        <v>578.55000000000007</v>
      </c>
      <c r="R71" s="34">
        <f t="shared" si="10"/>
        <v>30.450000000000003</v>
      </c>
      <c r="S71" s="34"/>
      <c r="T71" s="34" t="s">
        <v>245</v>
      </c>
    </row>
    <row r="72" spans="1:20" ht="46.5" customHeight="1">
      <c r="A72" s="28">
        <v>64</v>
      </c>
      <c r="B72" s="36" t="s">
        <v>74</v>
      </c>
      <c r="C72" s="28">
        <v>1</v>
      </c>
      <c r="D72" s="36" t="s">
        <v>184</v>
      </c>
      <c r="E72" s="28">
        <v>532</v>
      </c>
      <c r="F72" s="36" t="s">
        <v>189</v>
      </c>
      <c r="G72" s="36" t="s">
        <v>183</v>
      </c>
      <c r="H72" s="37" t="s">
        <v>99</v>
      </c>
      <c r="I72" s="34" t="s">
        <v>100</v>
      </c>
      <c r="J72" s="44">
        <f t="shared" si="0"/>
        <v>2.1280000000000001</v>
      </c>
      <c r="K72" s="34"/>
      <c r="L72" s="34"/>
      <c r="M72" s="34"/>
      <c r="N72" s="35">
        <v>2022</v>
      </c>
      <c r="O72" s="81">
        <f t="shared" si="8"/>
        <v>2128</v>
      </c>
      <c r="P72" s="34">
        <f t="shared" si="2"/>
        <v>1510.8799999999999</v>
      </c>
      <c r="Q72" s="34">
        <f t="shared" si="9"/>
        <v>586.26400000000001</v>
      </c>
      <c r="R72" s="34">
        <f t="shared" si="10"/>
        <v>30.856000000000002</v>
      </c>
      <c r="S72" s="34"/>
      <c r="T72" s="34" t="s">
        <v>245</v>
      </c>
    </row>
    <row r="73" spans="1:20" ht="46.5" customHeight="1">
      <c r="A73" s="28">
        <v>65</v>
      </c>
      <c r="B73" s="36" t="s">
        <v>75</v>
      </c>
      <c r="C73" s="28">
        <v>1</v>
      </c>
      <c r="D73" s="36" t="s">
        <v>184</v>
      </c>
      <c r="E73" s="28">
        <v>1055</v>
      </c>
      <c r="F73" s="36" t="s">
        <v>190</v>
      </c>
      <c r="G73" s="36" t="s">
        <v>183</v>
      </c>
      <c r="H73" s="37" t="s">
        <v>99</v>
      </c>
      <c r="I73" s="34" t="s">
        <v>100</v>
      </c>
      <c r="J73" s="44">
        <f t="shared" si="0"/>
        <v>4.22</v>
      </c>
      <c r="K73" s="34"/>
      <c r="L73" s="34"/>
      <c r="M73" s="34"/>
      <c r="N73" s="35">
        <v>2022</v>
      </c>
      <c r="O73" s="81">
        <f t="shared" si="8"/>
        <v>4220</v>
      </c>
      <c r="P73" s="34">
        <f t="shared" si="2"/>
        <v>2996.2</v>
      </c>
      <c r="Q73" s="34">
        <f t="shared" si="9"/>
        <v>1162.6100000000001</v>
      </c>
      <c r="R73" s="34">
        <f t="shared" si="10"/>
        <v>61.190000000000005</v>
      </c>
      <c r="S73" s="34"/>
      <c r="T73" s="34" t="s">
        <v>245</v>
      </c>
    </row>
    <row r="74" spans="1:20" ht="46.5" customHeight="1">
      <c r="A74" s="28">
        <v>66</v>
      </c>
      <c r="B74" s="36" t="s">
        <v>76</v>
      </c>
      <c r="C74" s="28">
        <v>1</v>
      </c>
      <c r="D74" s="36" t="s">
        <v>184</v>
      </c>
      <c r="E74" s="28">
        <v>70</v>
      </c>
      <c r="F74" s="36" t="s">
        <v>133</v>
      </c>
      <c r="G74" s="36" t="s">
        <v>183</v>
      </c>
      <c r="H74" s="37" t="s">
        <v>99</v>
      </c>
      <c r="I74" s="34" t="s">
        <v>100</v>
      </c>
      <c r="J74" s="44">
        <f t="shared" ref="J74:J89" si="11">E74*4000/1000000</f>
        <v>0.28000000000000003</v>
      </c>
      <c r="K74" s="34"/>
      <c r="L74" s="34"/>
      <c r="M74" s="34"/>
      <c r="N74" s="35">
        <v>2022</v>
      </c>
      <c r="O74" s="81">
        <f t="shared" si="8"/>
        <v>280</v>
      </c>
      <c r="P74" s="34">
        <f t="shared" ref="P74:P103" si="12">O74*0.71</f>
        <v>198.79999999999998</v>
      </c>
      <c r="Q74" s="34">
        <f t="shared" si="9"/>
        <v>77.14</v>
      </c>
      <c r="R74" s="34">
        <f t="shared" si="10"/>
        <v>4.0600000000000005</v>
      </c>
      <c r="S74" s="34"/>
      <c r="T74" s="34" t="s">
        <v>245</v>
      </c>
    </row>
    <row r="75" spans="1:20" ht="46.5" customHeight="1">
      <c r="A75" s="28">
        <v>67</v>
      </c>
      <c r="B75" s="36" t="s">
        <v>77</v>
      </c>
      <c r="C75" s="28">
        <v>1</v>
      </c>
      <c r="D75" s="36" t="s">
        <v>184</v>
      </c>
      <c r="E75" s="28">
        <v>71</v>
      </c>
      <c r="F75" s="36" t="s">
        <v>178</v>
      </c>
      <c r="G75" s="36" t="s">
        <v>183</v>
      </c>
      <c r="H75" s="37" t="s">
        <v>99</v>
      </c>
      <c r="I75" s="34" t="s">
        <v>100</v>
      </c>
      <c r="J75" s="44">
        <f t="shared" si="11"/>
        <v>0.28399999999999997</v>
      </c>
      <c r="K75" s="34"/>
      <c r="L75" s="34"/>
      <c r="M75" s="34"/>
      <c r="N75" s="35">
        <v>2022</v>
      </c>
      <c r="O75" s="81">
        <f t="shared" si="8"/>
        <v>284</v>
      </c>
      <c r="P75" s="34">
        <f t="shared" si="12"/>
        <v>201.64</v>
      </c>
      <c r="Q75" s="34">
        <f t="shared" si="9"/>
        <v>78.242000000000004</v>
      </c>
      <c r="R75" s="34">
        <f t="shared" si="10"/>
        <v>4.1180000000000003</v>
      </c>
      <c r="S75" s="34"/>
      <c r="T75" s="34" t="s">
        <v>245</v>
      </c>
    </row>
    <row r="76" spans="1:20" ht="46.5" customHeight="1">
      <c r="A76" s="28">
        <v>68</v>
      </c>
      <c r="B76" s="36" t="s">
        <v>78</v>
      </c>
      <c r="C76" s="28">
        <v>1</v>
      </c>
      <c r="D76" s="36" t="s">
        <v>184</v>
      </c>
      <c r="E76" s="28">
        <v>46</v>
      </c>
      <c r="F76" s="36" t="s">
        <v>185</v>
      </c>
      <c r="G76" s="36" t="s">
        <v>183</v>
      </c>
      <c r="H76" s="37" t="s">
        <v>99</v>
      </c>
      <c r="I76" s="34" t="s">
        <v>100</v>
      </c>
      <c r="J76" s="44">
        <f t="shared" si="11"/>
        <v>0.184</v>
      </c>
      <c r="K76" s="34"/>
      <c r="L76" s="34"/>
      <c r="M76" s="34"/>
      <c r="N76" s="35">
        <v>2022</v>
      </c>
      <c r="O76" s="81">
        <f t="shared" si="8"/>
        <v>184</v>
      </c>
      <c r="P76" s="34">
        <f t="shared" si="12"/>
        <v>130.63999999999999</v>
      </c>
      <c r="Q76" s="34">
        <f t="shared" si="9"/>
        <v>50.692000000000007</v>
      </c>
      <c r="R76" s="34">
        <f t="shared" si="10"/>
        <v>2.6680000000000001</v>
      </c>
      <c r="S76" s="34"/>
      <c r="T76" s="34" t="s">
        <v>245</v>
      </c>
    </row>
    <row r="77" spans="1:20" ht="46.5" customHeight="1">
      <c r="A77" s="28">
        <v>69</v>
      </c>
      <c r="B77" s="36" t="s">
        <v>79</v>
      </c>
      <c r="C77" s="28">
        <v>1</v>
      </c>
      <c r="D77" s="36" t="s">
        <v>184</v>
      </c>
      <c r="E77" s="28">
        <v>169</v>
      </c>
      <c r="F77" s="36" t="s">
        <v>107</v>
      </c>
      <c r="G77" s="36" t="s">
        <v>183</v>
      </c>
      <c r="H77" s="37" t="s">
        <v>99</v>
      </c>
      <c r="I77" s="34" t="s">
        <v>100</v>
      </c>
      <c r="J77" s="44">
        <f t="shared" si="11"/>
        <v>0.67600000000000005</v>
      </c>
      <c r="K77" s="34"/>
      <c r="L77" s="34"/>
      <c r="M77" s="34"/>
      <c r="N77" s="35">
        <v>2022</v>
      </c>
      <c r="O77" s="81">
        <f t="shared" si="8"/>
        <v>676</v>
      </c>
      <c r="P77" s="34">
        <f t="shared" si="12"/>
        <v>479.96</v>
      </c>
      <c r="Q77" s="34">
        <f t="shared" si="9"/>
        <v>186.23800000000003</v>
      </c>
      <c r="R77" s="34">
        <f t="shared" si="10"/>
        <v>9.8020000000000014</v>
      </c>
      <c r="S77" s="34"/>
      <c r="T77" s="34" t="s">
        <v>245</v>
      </c>
    </row>
    <row r="78" spans="1:20" ht="46.5" customHeight="1">
      <c r="A78" s="28">
        <v>70</v>
      </c>
      <c r="B78" s="36" t="s">
        <v>80</v>
      </c>
      <c r="C78" s="28">
        <v>1</v>
      </c>
      <c r="D78" s="36" t="s">
        <v>184</v>
      </c>
      <c r="E78" s="28">
        <v>60</v>
      </c>
      <c r="F78" s="36" t="s">
        <v>107</v>
      </c>
      <c r="G78" s="36" t="s">
        <v>183</v>
      </c>
      <c r="H78" s="37" t="s">
        <v>99</v>
      </c>
      <c r="I78" s="34" t="s">
        <v>100</v>
      </c>
      <c r="J78" s="44">
        <f t="shared" si="11"/>
        <v>0.24</v>
      </c>
      <c r="K78" s="34"/>
      <c r="L78" s="34"/>
      <c r="M78" s="34"/>
      <c r="N78" s="35">
        <v>2022</v>
      </c>
      <c r="O78" s="81">
        <f t="shared" ref="O78:O89" si="13">E78*4000/1000</f>
        <v>240</v>
      </c>
      <c r="P78" s="34">
        <f t="shared" si="12"/>
        <v>170.39999999999998</v>
      </c>
      <c r="Q78" s="34">
        <f t="shared" ref="Q78:Q98" si="14">O78*0.2755</f>
        <v>66.12</v>
      </c>
      <c r="R78" s="34">
        <f t="shared" ref="R78:R98" si="15">O78*0.0145</f>
        <v>3.48</v>
      </c>
      <c r="S78" s="34"/>
      <c r="T78" s="34" t="s">
        <v>245</v>
      </c>
    </row>
    <row r="79" spans="1:20" ht="46.5" customHeight="1">
      <c r="A79" s="28">
        <v>71</v>
      </c>
      <c r="B79" s="36" t="s">
        <v>81</v>
      </c>
      <c r="C79" s="28">
        <v>1</v>
      </c>
      <c r="D79" s="36" t="s">
        <v>184</v>
      </c>
      <c r="E79" s="28">
        <v>165</v>
      </c>
      <c r="F79" s="36" t="s">
        <v>111</v>
      </c>
      <c r="G79" s="36" t="s">
        <v>183</v>
      </c>
      <c r="H79" s="37" t="s">
        <v>99</v>
      </c>
      <c r="I79" s="34" t="s">
        <v>100</v>
      </c>
      <c r="J79" s="44">
        <f t="shared" si="11"/>
        <v>0.66</v>
      </c>
      <c r="K79" s="34"/>
      <c r="L79" s="34"/>
      <c r="M79" s="34"/>
      <c r="N79" s="35">
        <v>2022</v>
      </c>
      <c r="O79" s="81">
        <f t="shared" si="13"/>
        <v>660</v>
      </c>
      <c r="P79" s="34">
        <f t="shared" si="12"/>
        <v>468.59999999999997</v>
      </c>
      <c r="Q79" s="34">
        <f t="shared" si="14"/>
        <v>181.83</v>
      </c>
      <c r="R79" s="34">
        <f t="shared" si="15"/>
        <v>9.57</v>
      </c>
      <c r="S79" s="34"/>
      <c r="T79" s="34" t="s">
        <v>245</v>
      </c>
    </row>
    <row r="80" spans="1:20" ht="46.5" customHeight="1">
      <c r="A80" s="28">
        <v>72</v>
      </c>
      <c r="B80" s="36" t="s">
        <v>82</v>
      </c>
      <c r="C80" s="28">
        <v>1</v>
      </c>
      <c r="D80" s="36" t="s">
        <v>184</v>
      </c>
      <c r="E80" s="28">
        <v>533</v>
      </c>
      <c r="F80" s="36" t="s">
        <v>111</v>
      </c>
      <c r="G80" s="36" t="s">
        <v>183</v>
      </c>
      <c r="H80" s="37" t="s">
        <v>99</v>
      </c>
      <c r="I80" s="34" t="s">
        <v>100</v>
      </c>
      <c r="J80" s="44">
        <f t="shared" si="11"/>
        <v>2.1320000000000001</v>
      </c>
      <c r="K80" s="34"/>
      <c r="L80" s="34"/>
      <c r="M80" s="34"/>
      <c r="N80" s="35">
        <v>2022</v>
      </c>
      <c r="O80" s="81">
        <f t="shared" si="13"/>
        <v>2132</v>
      </c>
      <c r="P80" s="34">
        <f t="shared" si="12"/>
        <v>1513.72</v>
      </c>
      <c r="Q80" s="34">
        <f t="shared" si="14"/>
        <v>587.3660000000001</v>
      </c>
      <c r="R80" s="34">
        <f t="shared" si="15"/>
        <v>30.914000000000001</v>
      </c>
      <c r="S80" s="34"/>
      <c r="T80" s="34" t="s">
        <v>245</v>
      </c>
    </row>
    <row r="81" spans="1:20" ht="46.5" customHeight="1">
      <c r="A81" s="28">
        <v>73</v>
      </c>
      <c r="B81" s="36" t="s">
        <v>83</v>
      </c>
      <c r="C81" s="28">
        <v>1</v>
      </c>
      <c r="D81" s="36" t="s">
        <v>184</v>
      </c>
      <c r="E81" s="28">
        <v>261</v>
      </c>
      <c r="F81" s="36" t="s">
        <v>122</v>
      </c>
      <c r="G81" s="36" t="s">
        <v>183</v>
      </c>
      <c r="H81" s="37" t="s">
        <v>99</v>
      </c>
      <c r="I81" s="34" t="s">
        <v>100</v>
      </c>
      <c r="J81" s="44">
        <f t="shared" si="11"/>
        <v>1.044</v>
      </c>
      <c r="K81" s="34"/>
      <c r="L81" s="34"/>
      <c r="M81" s="34"/>
      <c r="N81" s="35">
        <v>2022</v>
      </c>
      <c r="O81" s="81">
        <f t="shared" si="13"/>
        <v>1044</v>
      </c>
      <c r="P81" s="34">
        <f t="shared" si="12"/>
        <v>741.24</v>
      </c>
      <c r="Q81" s="34">
        <f t="shared" si="14"/>
        <v>287.62200000000001</v>
      </c>
      <c r="R81" s="34">
        <f t="shared" si="15"/>
        <v>15.138</v>
      </c>
      <c r="S81" s="34"/>
      <c r="T81" s="34" t="s">
        <v>245</v>
      </c>
    </row>
    <row r="82" spans="1:20" ht="46.5" customHeight="1">
      <c r="A82" s="28">
        <v>74</v>
      </c>
      <c r="B82" s="36" t="s">
        <v>84</v>
      </c>
      <c r="C82" s="28">
        <v>1</v>
      </c>
      <c r="D82" s="36" t="s">
        <v>184</v>
      </c>
      <c r="E82" s="28">
        <v>234</v>
      </c>
      <c r="F82" s="36" t="s">
        <v>191</v>
      </c>
      <c r="G82" s="36" t="s">
        <v>183</v>
      </c>
      <c r="H82" s="37" t="s">
        <v>99</v>
      </c>
      <c r="I82" s="34" t="s">
        <v>100</v>
      </c>
      <c r="J82" s="44">
        <f t="shared" si="11"/>
        <v>0.93600000000000005</v>
      </c>
      <c r="K82" s="34"/>
      <c r="L82" s="34"/>
      <c r="M82" s="34"/>
      <c r="N82" s="35">
        <v>2022</v>
      </c>
      <c r="O82" s="81">
        <f t="shared" si="13"/>
        <v>936</v>
      </c>
      <c r="P82" s="34">
        <f t="shared" si="12"/>
        <v>664.56</v>
      </c>
      <c r="Q82" s="34">
        <f t="shared" si="14"/>
        <v>257.86799999999999</v>
      </c>
      <c r="R82" s="34">
        <f t="shared" si="15"/>
        <v>13.572000000000001</v>
      </c>
      <c r="S82" s="34"/>
      <c r="T82" s="34" t="s">
        <v>245</v>
      </c>
    </row>
    <row r="83" spans="1:20" ht="46.5" customHeight="1">
      <c r="A83" s="28">
        <v>75</v>
      </c>
      <c r="B83" s="36" t="s">
        <v>85</v>
      </c>
      <c r="C83" s="28">
        <v>1</v>
      </c>
      <c r="D83" s="36" t="s">
        <v>184</v>
      </c>
      <c r="E83" s="28">
        <v>136</v>
      </c>
      <c r="F83" s="36" t="s">
        <v>124</v>
      </c>
      <c r="G83" s="36" t="s">
        <v>183</v>
      </c>
      <c r="H83" s="37" t="s">
        <v>99</v>
      </c>
      <c r="I83" s="34" t="s">
        <v>100</v>
      </c>
      <c r="J83" s="44">
        <f t="shared" si="11"/>
        <v>0.54400000000000004</v>
      </c>
      <c r="K83" s="34"/>
      <c r="L83" s="34"/>
      <c r="M83" s="34"/>
      <c r="N83" s="35">
        <v>2022</v>
      </c>
      <c r="O83" s="81">
        <f t="shared" si="13"/>
        <v>544</v>
      </c>
      <c r="P83" s="34">
        <f t="shared" si="12"/>
        <v>386.24</v>
      </c>
      <c r="Q83" s="34">
        <f t="shared" si="14"/>
        <v>149.87200000000001</v>
      </c>
      <c r="R83" s="34">
        <f t="shared" si="15"/>
        <v>7.8880000000000008</v>
      </c>
      <c r="S83" s="34"/>
      <c r="T83" s="34" t="s">
        <v>245</v>
      </c>
    </row>
    <row r="84" spans="1:20" ht="46.5" customHeight="1">
      <c r="A84" s="28">
        <v>76</v>
      </c>
      <c r="B84" s="36" t="s">
        <v>86</v>
      </c>
      <c r="C84" s="28">
        <v>1</v>
      </c>
      <c r="D84" s="36" t="s">
        <v>184</v>
      </c>
      <c r="E84" s="28">
        <v>504</v>
      </c>
      <c r="F84" s="36" t="s">
        <v>192</v>
      </c>
      <c r="G84" s="36" t="s">
        <v>183</v>
      </c>
      <c r="H84" s="37" t="s">
        <v>99</v>
      </c>
      <c r="I84" s="34" t="s">
        <v>100</v>
      </c>
      <c r="J84" s="44">
        <f t="shared" si="11"/>
        <v>2.016</v>
      </c>
      <c r="K84" s="34"/>
      <c r="L84" s="34"/>
      <c r="M84" s="34"/>
      <c r="N84" s="35">
        <v>2023</v>
      </c>
      <c r="O84" s="81">
        <f t="shared" si="13"/>
        <v>2016</v>
      </c>
      <c r="P84" s="34">
        <f t="shared" si="12"/>
        <v>1431.36</v>
      </c>
      <c r="Q84" s="34">
        <f t="shared" si="14"/>
        <v>555.40800000000002</v>
      </c>
      <c r="R84" s="34">
        <f t="shared" si="15"/>
        <v>29.232000000000003</v>
      </c>
      <c r="S84" s="34"/>
      <c r="T84" s="34" t="s">
        <v>245</v>
      </c>
    </row>
    <row r="85" spans="1:20" ht="46.5" customHeight="1">
      <c r="A85" s="28">
        <v>77</v>
      </c>
      <c r="B85" s="36" t="s">
        <v>87</v>
      </c>
      <c r="C85" s="28">
        <v>1</v>
      </c>
      <c r="D85" s="36" t="s">
        <v>184</v>
      </c>
      <c r="E85" s="28">
        <v>24</v>
      </c>
      <c r="F85" s="36" t="s">
        <v>192</v>
      </c>
      <c r="G85" s="36" t="s">
        <v>183</v>
      </c>
      <c r="H85" s="37" t="s">
        <v>99</v>
      </c>
      <c r="I85" s="34" t="s">
        <v>100</v>
      </c>
      <c r="J85" s="44">
        <f t="shared" si="11"/>
        <v>9.6000000000000002E-2</v>
      </c>
      <c r="K85" s="34"/>
      <c r="L85" s="34"/>
      <c r="M85" s="34"/>
      <c r="N85" s="35">
        <v>2023</v>
      </c>
      <c r="O85" s="81">
        <f t="shared" si="13"/>
        <v>96</v>
      </c>
      <c r="P85" s="34">
        <f t="shared" si="12"/>
        <v>68.16</v>
      </c>
      <c r="Q85" s="34">
        <f t="shared" si="14"/>
        <v>26.448</v>
      </c>
      <c r="R85" s="34">
        <f t="shared" si="15"/>
        <v>1.3920000000000001</v>
      </c>
      <c r="S85" s="34"/>
      <c r="T85" s="34" t="s">
        <v>245</v>
      </c>
    </row>
    <row r="86" spans="1:20" ht="46.5" customHeight="1">
      <c r="A86" s="28">
        <v>78</v>
      </c>
      <c r="B86" s="36" t="s">
        <v>88</v>
      </c>
      <c r="C86" s="28">
        <v>1</v>
      </c>
      <c r="D86" s="36" t="s">
        <v>184</v>
      </c>
      <c r="E86" s="28">
        <v>18</v>
      </c>
      <c r="F86" s="36" t="s">
        <v>109</v>
      </c>
      <c r="G86" s="36" t="s">
        <v>183</v>
      </c>
      <c r="H86" s="37" t="s">
        <v>99</v>
      </c>
      <c r="I86" s="34" t="s">
        <v>100</v>
      </c>
      <c r="J86" s="44">
        <f t="shared" si="11"/>
        <v>7.1999999999999995E-2</v>
      </c>
      <c r="K86" s="34"/>
      <c r="L86" s="34"/>
      <c r="M86" s="34"/>
      <c r="N86" s="35">
        <v>2023</v>
      </c>
      <c r="O86" s="81">
        <f t="shared" si="13"/>
        <v>72</v>
      </c>
      <c r="P86" s="34">
        <f t="shared" si="12"/>
        <v>51.12</v>
      </c>
      <c r="Q86" s="34">
        <f t="shared" si="14"/>
        <v>19.836000000000002</v>
      </c>
      <c r="R86" s="34">
        <f t="shared" si="15"/>
        <v>1.044</v>
      </c>
      <c r="S86" s="34"/>
      <c r="T86" s="34" t="s">
        <v>245</v>
      </c>
    </row>
    <row r="87" spans="1:20" ht="46.5" customHeight="1">
      <c r="A87" s="28">
        <v>79</v>
      </c>
      <c r="B87" s="36" t="s">
        <v>89</v>
      </c>
      <c r="C87" s="28">
        <v>1</v>
      </c>
      <c r="D87" s="36" t="s">
        <v>184</v>
      </c>
      <c r="E87" s="28">
        <v>482.1</v>
      </c>
      <c r="F87" s="36" t="s">
        <v>164</v>
      </c>
      <c r="G87" s="36" t="s">
        <v>183</v>
      </c>
      <c r="H87" s="37" t="s">
        <v>99</v>
      </c>
      <c r="I87" s="34" t="s">
        <v>100</v>
      </c>
      <c r="J87" s="44">
        <f t="shared" si="11"/>
        <v>1.9283999999999999</v>
      </c>
      <c r="K87" s="34"/>
      <c r="L87" s="34"/>
      <c r="M87" s="34"/>
      <c r="N87" s="35">
        <v>2023</v>
      </c>
      <c r="O87" s="81">
        <f t="shared" si="13"/>
        <v>1928.4</v>
      </c>
      <c r="P87" s="34">
        <f t="shared" si="12"/>
        <v>1369.164</v>
      </c>
      <c r="Q87" s="34">
        <f t="shared" si="14"/>
        <v>531.27420000000006</v>
      </c>
      <c r="R87" s="34">
        <f t="shared" si="15"/>
        <v>27.961800000000004</v>
      </c>
      <c r="S87" s="34"/>
      <c r="T87" s="34" t="s">
        <v>245</v>
      </c>
    </row>
    <row r="88" spans="1:20" ht="46.5" customHeight="1">
      <c r="A88" s="28">
        <v>80</v>
      </c>
      <c r="B88" s="36" t="s">
        <v>90</v>
      </c>
      <c r="C88" s="28">
        <v>1</v>
      </c>
      <c r="D88" s="36" t="s">
        <v>184</v>
      </c>
      <c r="E88" s="28">
        <v>203.9</v>
      </c>
      <c r="F88" s="36" t="s">
        <v>193</v>
      </c>
      <c r="G88" s="36" t="s">
        <v>183</v>
      </c>
      <c r="H88" s="37" t="s">
        <v>99</v>
      </c>
      <c r="I88" s="34" t="s">
        <v>100</v>
      </c>
      <c r="J88" s="44">
        <f t="shared" si="11"/>
        <v>0.81559999999999999</v>
      </c>
      <c r="K88" s="34"/>
      <c r="L88" s="34"/>
      <c r="M88" s="34"/>
      <c r="N88" s="35">
        <v>2023</v>
      </c>
      <c r="O88" s="81">
        <f t="shared" si="13"/>
        <v>815.6</v>
      </c>
      <c r="P88" s="34">
        <f t="shared" si="12"/>
        <v>579.07600000000002</v>
      </c>
      <c r="Q88" s="34">
        <f t="shared" si="14"/>
        <v>224.69780000000003</v>
      </c>
      <c r="R88" s="34">
        <f t="shared" si="15"/>
        <v>11.8262</v>
      </c>
      <c r="S88" s="34"/>
      <c r="T88" s="34" t="s">
        <v>245</v>
      </c>
    </row>
    <row r="89" spans="1:20" ht="63" customHeight="1">
      <c r="A89" s="28">
        <v>81</v>
      </c>
      <c r="B89" s="36" t="s">
        <v>91</v>
      </c>
      <c r="C89" s="28">
        <v>1</v>
      </c>
      <c r="D89" s="36" t="s">
        <v>187</v>
      </c>
      <c r="E89" s="28">
        <v>35</v>
      </c>
      <c r="F89" s="36" t="s">
        <v>194</v>
      </c>
      <c r="G89" s="36" t="s">
        <v>183</v>
      </c>
      <c r="H89" s="37" t="s">
        <v>99</v>
      </c>
      <c r="I89" s="34" t="s">
        <v>100</v>
      </c>
      <c r="J89" s="44">
        <f t="shared" si="11"/>
        <v>0.14000000000000001</v>
      </c>
      <c r="K89" s="34"/>
      <c r="L89" s="34"/>
      <c r="M89" s="34"/>
      <c r="N89" s="35">
        <v>2023</v>
      </c>
      <c r="O89" s="81">
        <f t="shared" si="13"/>
        <v>140</v>
      </c>
      <c r="P89" s="34">
        <f t="shared" si="12"/>
        <v>99.399999999999991</v>
      </c>
      <c r="Q89" s="34">
        <f t="shared" si="14"/>
        <v>38.57</v>
      </c>
      <c r="R89" s="34">
        <f t="shared" si="15"/>
        <v>2.0300000000000002</v>
      </c>
      <c r="S89" s="34"/>
      <c r="T89" s="34" t="s">
        <v>245</v>
      </c>
    </row>
    <row r="90" spans="1:20" ht="46.5" customHeight="1">
      <c r="A90" s="28">
        <v>82</v>
      </c>
      <c r="B90" s="36" t="s">
        <v>92</v>
      </c>
      <c r="C90" s="28">
        <v>1</v>
      </c>
      <c r="D90" s="36" t="s">
        <v>195</v>
      </c>
      <c r="E90" s="28">
        <v>680.8</v>
      </c>
      <c r="F90" s="36" t="s">
        <v>196</v>
      </c>
      <c r="G90" s="36" t="s">
        <v>98</v>
      </c>
      <c r="H90" s="36" t="s">
        <v>197</v>
      </c>
      <c r="I90" s="34" t="s">
        <v>100</v>
      </c>
      <c r="J90" s="44">
        <f>E90*6000/1000000</f>
        <v>4.0847999999999995</v>
      </c>
      <c r="K90" s="34"/>
      <c r="L90" s="34"/>
      <c r="M90" s="34"/>
      <c r="N90" s="35">
        <v>2023</v>
      </c>
      <c r="O90" s="81">
        <f>E90*6000/1000</f>
        <v>4084.7999999999997</v>
      </c>
      <c r="P90" s="34">
        <f t="shared" si="12"/>
        <v>2900.2079999999996</v>
      </c>
      <c r="Q90" s="34">
        <f t="shared" si="14"/>
        <v>1125.3624</v>
      </c>
      <c r="R90" s="34">
        <f t="shared" si="15"/>
        <v>59.229599999999998</v>
      </c>
      <c r="S90" s="34"/>
      <c r="T90" s="34" t="s">
        <v>245</v>
      </c>
    </row>
    <row r="91" spans="1:20" ht="46.5" customHeight="1">
      <c r="A91" s="28">
        <v>83</v>
      </c>
      <c r="B91" s="36" t="s">
        <v>93</v>
      </c>
      <c r="C91" s="28">
        <v>1</v>
      </c>
      <c r="D91" s="36" t="s">
        <v>198</v>
      </c>
      <c r="E91" s="28">
        <v>1042.7</v>
      </c>
      <c r="F91" s="36" t="s">
        <v>196</v>
      </c>
      <c r="G91" s="36" t="s">
        <v>98</v>
      </c>
      <c r="H91" s="36" t="s">
        <v>197</v>
      </c>
      <c r="I91" s="34" t="s">
        <v>100</v>
      </c>
      <c r="J91" s="44">
        <f t="shared" ref="J91:J102" si="16">E91*6000/1000000</f>
        <v>6.2561999999999998</v>
      </c>
      <c r="K91" s="34"/>
      <c r="L91" s="34"/>
      <c r="M91" s="34"/>
      <c r="N91" s="35">
        <v>2023</v>
      </c>
      <c r="O91" s="81">
        <f t="shared" ref="O91:O98" si="17">E91*6000/1000</f>
        <v>6256.2</v>
      </c>
      <c r="P91" s="34">
        <f t="shared" si="12"/>
        <v>4441.902</v>
      </c>
      <c r="Q91" s="34">
        <f t="shared" si="14"/>
        <v>1723.5831000000001</v>
      </c>
      <c r="R91" s="34">
        <f t="shared" si="15"/>
        <v>90.7149</v>
      </c>
      <c r="S91" s="34"/>
      <c r="T91" s="34" t="s">
        <v>245</v>
      </c>
    </row>
    <row r="92" spans="1:20" ht="46.5" customHeight="1">
      <c r="A92" s="28">
        <v>84</v>
      </c>
      <c r="B92" s="36" t="s">
        <v>94</v>
      </c>
      <c r="C92" s="28">
        <v>1</v>
      </c>
      <c r="D92" s="36" t="s">
        <v>199</v>
      </c>
      <c r="E92" s="28">
        <v>1329.5</v>
      </c>
      <c r="F92" s="36" t="s">
        <v>196</v>
      </c>
      <c r="G92" s="36" t="s">
        <v>98</v>
      </c>
      <c r="H92" s="36" t="s">
        <v>197</v>
      </c>
      <c r="I92" s="34" t="s">
        <v>100</v>
      </c>
      <c r="J92" s="44">
        <f t="shared" si="16"/>
        <v>7.9770000000000003</v>
      </c>
      <c r="K92" s="34"/>
      <c r="L92" s="34"/>
      <c r="M92" s="34"/>
      <c r="N92" s="35">
        <v>2023</v>
      </c>
      <c r="O92" s="81">
        <f t="shared" si="17"/>
        <v>7977</v>
      </c>
      <c r="P92" s="34">
        <f t="shared" si="12"/>
        <v>5663.67</v>
      </c>
      <c r="Q92" s="34">
        <f t="shared" si="14"/>
        <v>2197.6635000000001</v>
      </c>
      <c r="R92" s="34">
        <f t="shared" si="15"/>
        <v>115.6665</v>
      </c>
      <c r="S92" s="34"/>
      <c r="T92" s="34" t="s">
        <v>245</v>
      </c>
    </row>
    <row r="93" spans="1:20" ht="50.25" customHeight="1">
      <c r="A93" s="28">
        <v>85</v>
      </c>
      <c r="B93" s="85" t="s">
        <v>95</v>
      </c>
      <c r="C93" s="84">
        <v>1</v>
      </c>
      <c r="D93" s="85" t="s">
        <v>200</v>
      </c>
      <c r="E93" s="28">
        <v>449.2</v>
      </c>
      <c r="F93" s="36" t="s">
        <v>201</v>
      </c>
      <c r="G93" s="36" t="s">
        <v>202</v>
      </c>
      <c r="H93" s="36" t="s">
        <v>203</v>
      </c>
      <c r="I93" s="34" t="s">
        <v>100</v>
      </c>
      <c r="J93" s="44">
        <f t="shared" si="16"/>
        <v>2.6951999999999998</v>
      </c>
      <c r="K93" s="34"/>
      <c r="L93" s="34"/>
      <c r="M93" s="34"/>
      <c r="N93" s="35">
        <v>2023</v>
      </c>
      <c r="O93" s="81">
        <f t="shared" si="17"/>
        <v>2695.2</v>
      </c>
      <c r="P93" s="34">
        <f t="shared" si="12"/>
        <v>1913.5919999999999</v>
      </c>
      <c r="Q93" s="34">
        <f t="shared" si="14"/>
        <v>742.52760000000001</v>
      </c>
      <c r="R93" s="34">
        <f t="shared" si="15"/>
        <v>39.080399999999997</v>
      </c>
      <c r="S93" s="34"/>
      <c r="T93" s="34" t="s">
        <v>245</v>
      </c>
    </row>
    <row r="94" spans="1:20" ht="57" customHeight="1">
      <c r="A94" s="28">
        <v>86</v>
      </c>
      <c r="B94" s="85" t="s">
        <v>95</v>
      </c>
      <c r="C94" s="84">
        <v>1</v>
      </c>
      <c r="D94" s="85" t="s">
        <v>204</v>
      </c>
      <c r="E94" s="28">
        <v>471.7</v>
      </c>
      <c r="F94" s="36" t="s">
        <v>205</v>
      </c>
      <c r="G94" s="36" t="s">
        <v>202</v>
      </c>
      <c r="H94" s="36" t="s">
        <v>206</v>
      </c>
      <c r="I94" s="34" t="s">
        <v>100</v>
      </c>
      <c r="J94" s="44">
        <f t="shared" si="16"/>
        <v>2.8302</v>
      </c>
      <c r="K94" s="34"/>
      <c r="L94" s="34"/>
      <c r="M94" s="34"/>
      <c r="N94" s="35">
        <v>2023</v>
      </c>
      <c r="O94" s="81">
        <f t="shared" si="17"/>
        <v>2830.2</v>
      </c>
      <c r="P94" s="34">
        <f t="shared" si="12"/>
        <v>2009.4419999999998</v>
      </c>
      <c r="Q94" s="34">
        <f t="shared" si="14"/>
        <v>779.7201</v>
      </c>
      <c r="R94" s="34">
        <f t="shared" si="15"/>
        <v>41.0379</v>
      </c>
      <c r="S94" s="34"/>
      <c r="T94" s="34" t="s">
        <v>245</v>
      </c>
    </row>
    <row r="95" spans="1:20" ht="52.5" customHeight="1">
      <c r="A95" s="28">
        <v>87</v>
      </c>
      <c r="B95" s="85" t="s">
        <v>95</v>
      </c>
      <c r="C95" s="84">
        <v>1</v>
      </c>
      <c r="D95" s="85" t="s">
        <v>207</v>
      </c>
      <c r="E95" s="28">
        <v>298</v>
      </c>
      <c r="F95" s="36" t="s">
        <v>208</v>
      </c>
      <c r="G95" s="36" t="s">
        <v>202</v>
      </c>
      <c r="H95" s="36" t="s">
        <v>209</v>
      </c>
      <c r="I95" s="34" t="s">
        <v>100</v>
      </c>
      <c r="J95" s="44">
        <f t="shared" si="16"/>
        <v>1.788</v>
      </c>
      <c r="K95" s="34"/>
      <c r="L95" s="34"/>
      <c r="M95" s="34"/>
      <c r="N95" s="35">
        <v>2023</v>
      </c>
      <c r="O95" s="81">
        <f t="shared" si="17"/>
        <v>1788</v>
      </c>
      <c r="P95" s="34">
        <f t="shared" si="12"/>
        <v>1269.48</v>
      </c>
      <c r="Q95" s="34">
        <f t="shared" si="14"/>
        <v>492.59400000000005</v>
      </c>
      <c r="R95" s="34">
        <f t="shared" si="15"/>
        <v>25.926000000000002</v>
      </c>
      <c r="S95" s="34"/>
      <c r="T95" s="34" t="s">
        <v>245</v>
      </c>
    </row>
    <row r="96" spans="1:20" ht="52.5" customHeight="1">
      <c r="A96" s="28">
        <v>88</v>
      </c>
      <c r="B96" s="85" t="s">
        <v>95</v>
      </c>
      <c r="C96" s="84">
        <v>1</v>
      </c>
      <c r="D96" s="85" t="s">
        <v>210</v>
      </c>
      <c r="E96" s="28">
        <v>447.9</v>
      </c>
      <c r="F96" s="36" t="s">
        <v>211</v>
      </c>
      <c r="G96" s="36" t="s">
        <v>202</v>
      </c>
      <c r="H96" s="36" t="s">
        <v>212</v>
      </c>
      <c r="I96" s="34" t="s">
        <v>100</v>
      </c>
      <c r="J96" s="44">
        <f t="shared" si="16"/>
        <v>2.6873999999999998</v>
      </c>
      <c r="K96" s="34"/>
      <c r="L96" s="34"/>
      <c r="M96" s="34"/>
      <c r="N96" s="35">
        <v>2023</v>
      </c>
      <c r="O96" s="81">
        <f t="shared" si="17"/>
        <v>2687.4</v>
      </c>
      <c r="P96" s="34">
        <f t="shared" si="12"/>
        <v>1908.0539999999999</v>
      </c>
      <c r="Q96" s="34">
        <f t="shared" si="14"/>
        <v>740.37870000000009</v>
      </c>
      <c r="R96" s="34">
        <f t="shared" si="15"/>
        <v>38.967300000000002</v>
      </c>
      <c r="S96" s="34"/>
      <c r="T96" s="34" t="s">
        <v>245</v>
      </c>
    </row>
    <row r="97" spans="1:20" ht="52.5" customHeight="1">
      <c r="A97" s="28">
        <v>89</v>
      </c>
      <c r="B97" s="85" t="s">
        <v>95</v>
      </c>
      <c r="C97" s="84">
        <v>1</v>
      </c>
      <c r="D97" s="85" t="s">
        <v>213</v>
      </c>
      <c r="E97" s="28">
        <v>447.2</v>
      </c>
      <c r="F97" s="36" t="s">
        <v>211</v>
      </c>
      <c r="G97" s="36" t="s">
        <v>202</v>
      </c>
      <c r="H97" s="36" t="s">
        <v>214</v>
      </c>
      <c r="I97" s="34" t="s">
        <v>100</v>
      </c>
      <c r="J97" s="44">
        <f t="shared" si="16"/>
        <v>2.6831999999999998</v>
      </c>
      <c r="K97" s="34"/>
      <c r="L97" s="34"/>
      <c r="M97" s="34"/>
      <c r="N97" s="35">
        <v>2023</v>
      </c>
      <c r="O97" s="81">
        <f t="shared" si="17"/>
        <v>2683.2</v>
      </c>
      <c r="P97" s="34">
        <f t="shared" si="12"/>
        <v>1905.0719999999999</v>
      </c>
      <c r="Q97" s="34">
        <f t="shared" si="14"/>
        <v>739.22159999999997</v>
      </c>
      <c r="R97" s="34">
        <f t="shared" si="15"/>
        <v>38.906399999999998</v>
      </c>
      <c r="S97" s="34"/>
      <c r="T97" s="34" t="s">
        <v>245</v>
      </c>
    </row>
    <row r="98" spans="1:20" ht="51.75" customHeight="1">
      <c r="A98" s="28">
        <v>90</v>
      </c>
      <c r="B98" s="85" t="s">
        <v>95</v>
      </c>
      <c r="C98" s="84">
        <v>1</v>
      </c>
      <c r="D98" s="85" t="s">
        <v>215</v>
      </c>
      <c r="E98" s="28">
        <v>481.9</v>
      </c>
      <c r="F98" s="36" t="s">
        <v>216</v>
      </c>
      <c r="G98" s="36" t="s">
        <v>202</v>
      </c>
      <c r="H98" s="36" t="s">
        <v>217</v>
      </c>
      <c r="I98" s="34" t="s">
        <v>100</v>
      </c>
      <c r="J98" s="44">
        <f t="shared" si="16"/>
        <v>2.8914</v>
      </c>
      <c r="K98" s="34"/>
      <c r="L98" s="34"/>
      <c r="M98" s="34"/>
      <c r="N98" s="35">
        <v>2023</v>
      </c>
      <c r="O98" s="81">
        <f t="shared" si="17"/>
        <v>2891.4</v>
      </c>
      <c r="P98" s="34">
        <f t="shared" si="12"/>
        <v>2052.8939999999998</v>
      </c>
      <c r="Q98" s="34">
        <f t="shared" si="14"/>
        <v>796.58070000000009</v>
      </c>
      <c r="R98" s="34">
        <f t="shared" si="15"/>
        <v>41.9253</v>
      </c>
      <c r="S98" s="34"/>
      <c r="T98" s="34" t="s">
        <v>245</v>
      </c>
    </row>
    <row r="99" spans="1:20" ht="51.75" customHeight="1">
      <c r="A99" s="28">
        <v>91</v>
      </c>
      <c r="B99" s="86" t="s">
        <v>281</v>
      </c>
      <c r="C99" s="87">
        <v>1</v>
      </c>
      <c r="D99" s="86" t="s">
        <v>282</v>
      </c>
      <c r="E99" s="28">
        <v>1597.4</v>
      </c>
      <c r="F99" s="36" t="s">
        <v>285</v>
      </c>
      <c r="G99" s="36" t="s">
        <v>286</v>
      </c>
      <c r="H99" s="36" t="s">
        <v>287</v>
      </c>
      <c r="I99" s="34" t="s">
        <v>288</v>
      </c>
      <c r="J99" s="44">
        <f t="shared" si="16"/>
        <v>9.5844000000000005</v>
      </c>
      <c r="K99" s="34"/>
      <c r="L99" s="34"/>
      <c r="M99" s="34"/>
      <c r="N99" s="35">
        <v>2024</v>
      </c>
      <c r="O99" s="81">
        <f>E99*6000/1000</f>
        <v>9584.4</v>
      </c>
      <c r="P99" s="34">
        <f t="shared" si="12"/>
        <v>6804.9239999999991</v>
      </c>
      <c r="Q99" s="34">
        <f>O99*0.2755</f>
        <v>2640.5021999999999</v>
      </c>
      <c r="R99" s="34">
        <f>O99*0.0145</f>
        <v>138.97380000000001</v>
      </c>
      <c r="S99" s="34"/>
      <c r="T99" s="34" t="s">
        <v>245</v>
      </c>
    </row>
    <row r="100" spans="1:20" ht="51.75" customHeight="1">
      <c r="A100" s="28">
        <v>92</v>
      </c>
      <c r="B100" s="86" t="s">
        <v>281</v>
      </c>
      <c r="C100" s="87">
        <v>1</v>
      </c>
      <c r="D100" s="86" t="s">
        <v>283</v>
      </c>
      <c r="E100" s="28">
        <v>1799</v>
      </c>
      <c r="F100" s="36" t="s">
        <v>285</v>
      </c>
      <c r="G100" s="36" t="s">
        <v>286</v>
      </c>
      <c r="H100" s="36" t="s">
        <v>287</v>
      </c>
      <c r="I100" s="34" t="s">
        <v>288</v>
      </c>
      <c r="J100" s="44">
        <f t="shared" si="16"/>
        <v>10.794</v>
      </c>
      <c r="K100" s="34"/>
      <c r="L100" s="34"/>
      <c r="M100" s="34"/>
      <c r="N100" s="35">
        <v>2024</v>
      </c>
      <c r="O100" s="81">
        <f>E100*6000/1000</f>
        <v>10794</v>
      </c>
      <c r="P100" s="34">
        <f t="shared" si="12"/>
        <v>7663.74</v>
      </c>
      <c r="Q100" s="34">
        <f>O100*0.2755</f>
        <v>2973.7470000000003</v>
      </c>
      <c r="R100" s="34">
        <f>O100*0.0145</f>
        <v>156.51300000000001</v>
      </c>
      <c r="S100" s="34"/>
      <c r="T100" s="34" t="s">
        <v>245</v>
      </c>
    </row>
    <row r="101" spans="1:20" ht="51.75" customHeight="1">
      <c r="A101" s="28">
        <v>93</v>
      </c>
      <c r="B101" s="86" t="s">
        <v>281</v>
      </c>
      <c r="C101" s="87">
        <v>1</v>
      </c>
      <c r="D101" s="86" t="s">
        <v>284</v>
      </c>
      <c r="E101" s="28">
        <v>1847.3</v>
      </c>
      <c r="F101" s="36" t="s">
        <v>285</v>
      </c>
      <c r="G101" s="36" t="s">
        <v>286</v>
      </c>
      <c r="H101" s="36" t="s">
        <v>287</v>
      </c>
      <c r="I101" s="34" t="s">
        <v>288</v>
      </c>
      <c r="J101" s="44">
        <f t="shared" si="16"/>
        <v>11.0838</v>
      </c>
      <c r="K101" s="34"/>
      <c r="L101" s="34"/>
      <c r="M101" s="34"/>
      <c r="N101" s="35">
        <v>2024</v>
      </c>
      <c r="O101" s="81">
        <f>E101*6000/1000</f>
        <v>11083.8</v>
      </c>
      <c r="P101" s="34">
        <f t="shared" si="12"/>
        <v>7869.4979999999987</v>
      </c>
      <c r="Q101" s="34">
        <f>O101*0.2755</f>
        <v>3053.5869000000002</v>
      </c>
      <c r="R101" s="34">
        <f>O101*0.0145</f>
        <v>160.71510000000001</v>
      </c>
      <c r="S101" s="34"/>
      <c r="T101" s="34" t="s">
        <v>245</v>
      </c>
    </row>
    <row r="102" spans="1:20" ht="51.75" customHeight="1">
      <c r="A102" s="28">
        <v>94</v>
      </c>
      <c r="B102" s="86" t="s">
        <v>281</v>
      </c>
      <c r="C102" s="46">
        <v>1</v>
      </c>
      <c r="D102" s="86" t="s">
        <v>289</v>
      </c>
      <c r="E102" s="28">
        <v>242.9</v>
      </c>
      <c r="F102" s="36" t="s">
        <v>285</v>
      </c>
      <c r="G102" s="36" t="s">
        <v>228</v>
      </c>
      <c r="H102" s="36" t="s">
        <v>290</v>
      </c>
      <c r="I102" s="34" t="s">
        <v>291</v>
      </c>
      <c r="J102" s="44">
        <f t="shared" si="16"/>
        <v>1.4574</v>
      </c>
      <c r="K102" s="34"/>
      <c r="L102" s="34"/>
      <c r="M102" s="34"/>
      <c r="N102" s="35">
        <v>2024</v>
      </c>
      <c r="O102" s="81">
        <f>E102*6000/1000</f>
        <v>1457.4</v>
      </c>
      <c r="P102" s="34">
        <f t="shared" si="12"/>
        <v>1034.7539999999999</v>
      </c>
      <c r="Q102" s="34">
        <f>O102*0.2755</f>
        <v>401.51370000000009</v>
      </c>
      <c r="R102" s="34">
        <f>O102*0.0145</f>
        <v>21.132300000000001</v>
      </c>
      <c r="S102" s="34"/>
      <c r="T102" s="34" t="s">
        <v>245</v>
      </c>
    </row>
    <row r="103" spans="1:20" ht="51.75" customHeight="1">
      <c r="A103" s="28">
        <v>95</v>
      </c>
      <c r="B103" s="36" t="s">
        <v>292</v>
      </c>
      <c r="C103" s="28">
        <v>1</v>
      </c>
      <c r="D103" s="36" t="s">
        <v>293</v>
      </c>
      <c r="E103" s="28">
        <v>3931</v>
      </c>
      <c r="F103" s="36" t="s">
        <v>294</v>
      </c>
      <c r="G103" s="36" t="s">
        <v>202</v>
      </c>
      <c r="H103" s="36" t="s">
        <v>99</v>
      </c>
      <c r="I103" s="34" t="s">
        <v>100</v>
      </c>
      <c r="J103" s="44">
        <f>E103*4000/1000000</f>
        <v>15.724</v>
      </c>
      <c r="K103" s="34"/>
      <c r="L103" s="34"/>
      <c r="M103" s="34"/>
      <c r="N103" s="35">
        <v>2020</v>
      </c>
      <c r="O103" s="81">
        <f>E103*4000/1000</f>
        <v>15724</v>
      </c>
      <c r="P103" s="34">
        <f t="shared" si="12"/>
        <v>11164.039999999999</v>
      </c>
      <c r="Q103" s="34">
        <f>O103*0.2755</f>
        <v>4331.9620000000004</v>
      </c>
      <c r="R103" s="34">
        <f>O103*0.0145</f>
        <v>227.99800000000002</v>
      </c>
      <c r="S103" s="34"/>
      <c r="T103" s="34" t="s">
        <v>245</v>
      </c>
    </row>
    <row r="104" spans="1:20" ht="25.5" customHeight="1">
      <c r="A104" s="28"/>
      <c r="B104" s="27" t="s">
        <v>314</v>
      </c>
      <c r="C104" s="31">
        <f>SUM(C9:C103)</f>
        <v>95</v>
      </c>
      <c r="D104" s="29"/>
      <c r="E104" s="26"/>
      <c r="F104" s="26"/>
      <c r="G104" s="26"/>
      <c r="H104" s="26"/>
      <c r="I104" s="26"/>
      <c r="J104" s="43">
        <f>SUM(J9:J103)</f>
        <v>328.90940000000001</v>
      </c>
      <c r="K104" s="26"/>
      <c r="L104" s="26"/>
      <c r="M104" s="26"/>
      <c r="N104" s="28"/>
      <c r="O104" s="43">
        <f>SUM(O9:O103)</f>
        <v>328909.40000000014</v>
      </c>
      <c r="P104" s="43">
        <f>SUM(P9:P103)</f>
        <v>233525.67399999997</v>
      </c>
      <c r="Q104" s="43">
        <f>SUM(Q9:Q103)</f>
        <v>90614.539700000023</v>
      </c>
      <c r="R104" s="43">
        <f>SUM(R9:R103)</f>
        <v>4769.1862999999985</v>
      </c>
      <c r="S104" s="26"/>
      <c r="T104" s="26"/>
    </row>
  </sheetData>
  <autoFilter ref="A7:T104"/>
  <mergeCells count="12">
    <mergeCell ref="A2:S2"/>
    <mergeCell ref="J5:M5"/>
    <mergeCell ref="B5:G5"/>
    <mergeCell ref="A5:A6"/>
    <mergeCell ref="I5:I6"/>
    <mergeCell ref="T5:T6"/>
    <mergeCell ref="O5:R5"/>
    <mergeCell ref="N5:N6"/>
    <mergeCell ref="H5:H6"/>
    <mergeCell ref="S5:S6"/>
    <mergeCell ref="A8:T8"/>
    <mergeCell ref="U5:U6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 differentFirst="1">
    <oddHeader>&amp;C&amp;P</oddHeader>
  </headerFooter>
  <rowBreaks count="2" manualBreakCount="2">
    <brk id="91" max="14" man="1"/>
    <brk id="10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D13" sqref="D13"/>
    </sheetView>
  </sheetViews>
  <sheetFormatPr defaultColWidth="8.7109375" defaultRowHeight="15"/>
  <cols>
    <col min="1" max="1" width="4.140625" style="47" customWidth="1"/>
    <col min="2" max="2" width="22" style="47" customWidth="1"/>
    <col min="3" max="3" width="11.140625" style="47" customWidth="1"/>
    <col min="4" max="16384" width="8.7109375" style="47"/>
  </cols>
  <sheetData>
    <row r="1" spans="1:13" ht="17.45" customHeight="1">
      <c r="A1" s="115" t="s">
        <v>263</v>
      </c>
      <c r="B1" s="115"/>
    </row>
    <row r="2" spans="1:13" ht="26.1" customHeight="1">
      <c r="A2" s="116" t="s">
        <v>297</v>
      </c>
      <c r="B2" s="116" t="s">
        <v>247</v>
      </c>
      <c r="C2" s="116" t="s">
        <v>251</v>
      </c>
      <c r="D2" s="114" t="s">
        <v>300</v>
      </c>
      <c r="E2" s="114"/>
      <c r="F2" s="114"/>
      <c r="G2" s="114"/>
      <c r="H2" s="114"/>
      <c r="I2" s="114"/>
    </row>
    <row r="3" spans="1:13" ht="63.75">
      <c r="A3" s="117"/>
      <c r="B3" s="117"/>
      <c r="C3" s="117"/>
      <c r="D3" s="54" t="s">
        <v>310</v>
      </c>
      <c r="E3" s="54" t="s">
        <v>254</v>
      </c>
      <c r="F3" s="22" t="s">
        <v>308</v>
      </c>
      <c r="G3" s="22" t="s">
        <v>255</v>
      </c>
      <c r="H3" s="54" t="s">
        <v>309</v>
      </c>
      <c r="I3" s="54" t="s">
        <v>256</v>
      </c>
    </row>
    <row r="4" spans="1:13">
      <c r="A4" s="48">
        <v>1</v>
      </c>
      <c r="B4" s="48" t="s">
        <v>315</v>
      </c>
      <c r="C4" s="53" t="e">
        <f>'общий перечень'!#REF!</f>
        <v>#REF!</v>
      </c>
      <c r="D4" s="56" t="e">
        <f>'общий перечень'!#REF!</f>
        <v>#REF!</v>
      </c>
      <c r="E4" s="55" t="e">
        <f>C4</f>
        <v>#REF!</v>
      </c>
      <c r="F4" s="57"/>
      <c r="G4" s="58"/>
      <c r="H4" s="56"/>
      <c r="I4" s="53"/>
    </row>
    <row r="5" spans="1:13">
      <c r="A5" s="48">
        <v>2</v>
      </c>
      <c r="B5" s="48" t="s">
        <v>316</v>
      </c>
      <c r="C5" s="53" t="e">
        <f>'общий перечень'!#REF!</f>
        <v>#REF!</v>
      </c>
      <c r="D5" s="56" t="e">
        <f>'общий перечень'!#REF!</f>
        <v>#REF!</v>
      </c>
      <c r="E5" s="55" t="e">
        <f t="shared" ref="E5:E10" si="0">C5</f>
        <v>#REF!</v>
      </c>
      <c r="F5" s="57"/>
      <c r="G5" s="59"/>
      <c r="H5" s="56"/>
      <c r="I5" s="53"/>
    </row>
    <row r="6" spans="1:13">
      <c r="A6" s="48">
        <v>3</v>
      </c>
      <c r="B6" s="48" t="s">
        <v>317</v>
      </c>
      <c r="C6" s="53" t="e">
        <f>'общий перечень'!#REF!</f>
        <v>#REF!</v>
      </c>
      <c r="D6" s="56" t="e">
        <f>'общий перечень'!#REF!</f>
        <v>#REF!</v>
      </c>
      <c r="E6" s="55" t="e">
        <f t="shared" si="0"/>
        <v>#REF!</v>
      </c>
      <c r="F6" s="57"/>
      <c r="G6" s="59"/>
      <c r="H6" s="56"/>
      <c r="I6" s="53"/>
    </row>
    <row r="7" spans="1:13">
      <c r="A7" s="48">
        <v>4</v>
      </c>
      <c r="B7" s="48" t="s">
        <v>319</v>
      </c>
      <c r="C7" s="53" t="e">
        <f>'общий перечень'!#REF!</f>
        <v>#REF!</v>
      </c>
      <c r="D7" s="56" t="e">
        <f>'общий перечень'!#REF!</f>
        <v>#REF!</v>
      </c>
      <c r="E7" s="55" t="e">
        <f t="shared" si="0"/>
        <v>#REF!</v>
      </c>
      <c r="F7" s="57"/>
      <c r="G7" s="59"/>
      <c r="H7" s="56"/>
      <c r="I7" s="53"/>
    </row>
    <row r="8" spans="1:13">
      <c r="A8" s="48">
        <v>5</v>
      </c>
      <c r="B8" s="48" t="s">
        <v>312</v>
      </c>
      <c r="C8" s="53">
        <v>55</v>
      </c>
      <c r="D8" s="56">
        <v>193</v>
      </c>
      <c r="E8" s="55">
        <f t="shared" si="0"/>
        <v>55</v>
      </c>
      <c r="F8" s="57"/>
      <c r="G8" s="59"/>
      <c r="H8" s="56"/>
      <c r="I8" s="53"/>
    </row>
    <row r="9" spans="1:13">
      <c r="A9" s="48">
        <v>6</v>
      </c>
      <c r="B9" s="48" t="s">
        <v>248</v>
      </c>
      <c r="C9" s="53" t="e">
        <f>'общий перечень'!#REF!</f>
        <v>#REF!</v>
      </c>
      <c r="D9" s="56" t="e">
        <f>'общий перечень'!#REF!</f>
        <v>#REF!</v>
      </c>
      <c r="E9" s="55" t="e">
        <f t="shared" si="0"/>
        <v>#REF!</v>
      </c>
      <c r="F9" s="57"/>
      <c r="G9" s="59"/>
      <c r="H9" s="56"/>
      <c r="I9" s="53"/>
    </row>
    <row r="10" spans="1:13">
      <c r="A10" s="48">
        <v>7</v>
      </c>
      <c r="B10" s="48" t="s">
        <v>249</v>
      </c>
      <c r="C10" s="53" t="e">
        <f>'общий перечень'!#REF!</f>
        <v>#REF!</v>
      </c>
      <c r="D10" s="56" t="e">
        <f>'общий перечень'!#REF!</f>
        <v>#REF!</v>
      </c>
      <c r="E10" s="55" t="e">
        <f t="shared" si="0"/>
        <v>#REF!</v>
      </c>
      <c r="F10" s="57"/>
      <c r="G10" s="59"/>
      <c r="H10" s="56"/>
      <c r="I10" s="53"/>
    </row>
    <row r="11" spans="1:13" ht="18" customHeight="1">
      <c r="A11" s="48">
        <v>8</v>
      </c>
      <c r="B11" s="48" t="s">
        <v>250</v>
      </c>
      <c r="C11" s="53">
        <v>44</v>
      </c>
      <c r="D11" s="56" t="e">
        <f>'общий перечень'!#REF!</f>
        <v>#REF!</v>
      </c>
      <c r="E11" s="53">
        <v>43</v>
      </c>
      <c r="F11" s="57">
        <v>0.22500000000000001</v>
      </c>
      <c r="G11" s="59">
        <v>1</v>
      </c>
      <c r="H11" s="56" t="e">
        <f>'общий перечень'!#REF!</f>
        <v>#REF!</v>
      </c>
      <c r="I11" s="53" t="s">
        <v>271</v>
      </c>
      <c r="J11" s="111" t="s">
        <v>252</v>
      </c>
      <c r="K11" s="112"/>
      <c r="L11" s="112"/>
      <c r="M11" s="112"/>
    </row>
    <row r="12" spans="1:13">
      <c r="A12" s="48">
        <v>9</v>
      </c>
      <c r="B12" s="48" t="s">
        <v>253</v>
      </c>
      <c r="C12" s="53" t="e">
        <f>'общий перечень'!#REF!</f>
        <v>#REF!</v>
      </c>
      <c r="D12" s="56" t="e">
        <f>'общий перечень'!#REF!</f>
        <v>#REF!</v>
      </c>
      <c r="E12" s="53" t="e">
        <f>C12</f>
        <v>#REF!</v>
      </c>
      <c r="F12" s="57"/>
      <c r="G12" s="59"/>
      <c r="H12" s="56"/>
      <c r="I12" s="53"/>
    </row>
    <row r="13" spans="1:13">
      <c r="A13" s="48">
        <v>10</v>
      </c>
      <c r="B13" s="48" t="s">
        <v>257</v>
      </c>
      <c r="C13" s="53">
        <f>'общий перечень'!C104</f>
        <v>95</v>
      </c>
      <c r="D13" s="56">
        <f>'общий перечень'!J104</f>
        <v>328.90940000000001</v>
      </c>
      <c r="E13" s="53">
        <f>C13</f>
        <v>95</v>
      </c>
      <c r="F13" s="57"/>
      <c r="G13" s="59"/>
      <c r="H13" s="56"/>
      <c r="I13" s="53"/>
    </row>
    <row r="14" spans="1:13">
      <c r="A14" s="48">
        <v>11</v>
      </c>
      <c r="B14" s="48" t="s">
        <v>258</v>
      </c>
      <c r="C14" s="53" t="e">
        <f>'общий перечень'!#REF!</f>
        <v>#REF!</v>
      </c>
      <c r="D14" s="56" t="e">
        <f>'общий перечень'!#REF!</f>
        <v>#REF!</v>
      </c>
      <c r="E14" s="53">
        <v>11</v>
      </c>
      <c r="F14" s="57">
        <v>0</v>
      </c>
      <c r="G14" s="59">
        <v>1</v>
      </c>
      <c r="H14" s="56"/>
      <c r="I14" s="53"/>
    </row>
    <row r="15" spans="1:13">
      <c r="A15" s="48">
        <v>12</v>
      </c>
      <c r="B15" s="48" t="s">
        <v>259</v>
      </c>
      <c r="C15" s="53" t="e">
        <f>'общий перечень'!#REF!</f>
        <v>#REF!</v>
      </c>
      <c r="D15" s="56" t="e">
        <f>'общий перечень'!#REF!</f>
        <v>#REF!</v>
      </c>
      <c r="E15" s="53" t="e">
        <f>C15</f>
        <v>#REF!</v>
      </c>
      <c r="F15" s="57"/>
      <c r="G15" s="59"/>
      <c r="H15" s="56"/>
      <c r="I15" s="53"/>
    </row>
    <row r="16" spans="1:13" ht="32.1" customHeight="1">
      <c r="A16" s="48">
        <v>13</v>
      </c>
      <c r="B16" s="48" t="s">
        <v>260</v>
      </c>
      <c r="C16" s="53" t="e">
        <f>'общий перечень'!#REF!</f>
        <v>#REF!</v>
      </c>
      <c r="D16" s="56"/>
      <c r="E16" s="53"/>
      <c r="F16" s="57"/>
      <c r="G16" s="59"/>
      <c r="H16" s="56" t="e">
        <f>'общий перечень'!#REF!</f>
        <v>#REF!</v>
      </c>
      <c r="I16" s="53">
        <v>1</v>
      </c>
      <c r="J16" s="111" t="s">
        <v>261</v>
      </c>
      <c r="K16" s="113"/>
      <c r="L16" s="113"/>
      <c r="M16" s="113"/>
    </row>
    <row r="17" spans="1:13" ht="14.45" customHeight="1">
      <c r="A17" s="48">
        <v>14</v>
      </c>
      <c r="B17" s="48" t="s">
        <v>12</v>
      </c>
      <c r="C17" s="53">
        <v>8</v>
      </c>
      <c r="D17" s="56">
        <v>0.35</v>
      </c>
      <c r="E17" s="53">
        <v>1</v>
      </c>
      <c r="F17" s="57"/>
      <c r="G17" s="59"/>
      <c r="H17" s="56">
        <v>0</v>
      </c>
      <c r="I17" s="53">
        <v>7</v>
      </c>
      <c r="J17" s="111" t="s">
        <v>269</v>
      </c>
      <c r="K17" s="112"/>
      <c r="L17" s="112"/>
      <c r="M17" s="112"/>
    </row>
    <row r="18" spans="1:13" ht="34.5" customHeight="1">
      <c r="A18" s="48"/>
      <c r="B18" s="60" t="s">
        <v>314</v>
      </c>
      <c r="C18" s="61" t="e">
        <f t="shared" ref="C18:H18" si="1">SUM(C4:C17)</f>
        <v>#REF!</v>
      </c>
      <c r="D18" s="63" t="e">
        <f t="shared" si="1"/>
        <v>#REF!</v>
      </c>
      <c r="E18" s="62" t="e">
        <f t="shared" si="1"/>
        <v>#REF!</v>
      </c>
      <c r="F18" s="63">
        <f t="shared" si="1"/>
        <v>0.22500000000000001</v>
      </c>
      <c r="G18" s="62">
        <f t="shared" si="1"/>
        <v>2</v>
      </c>
      <c r="H18" s="64" t="e">
        <f t="shared" si="1"/>
        <v>#REF!</v>
      </c>
      <c r="I18" s="62">
        <v>8</v>
      </c>
    </row>
    <row r="19" spans="1:13" ht="30">
      <c r="B19" s="48" t="s">
        <v>246</v>
      </c>
      <c r="C19" s="65" t="e">
        <f>D18+F18+H18</f>
        <v>#REF!</v>
      </c>
      <c r="D19" s="66" t="s">
        <v>262</v>
      </c>
    </row>
    <row r="21" spans="1:13">
      <c r="A21" s="110" t="s">
        <v>270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</sheetData>
  <mergeCells count="9">
    <mergeCell ref="A1:B1"/>
    <mergeCell ref="A2:A3"/>
    <mergeCell ref="B2:B3"/>
    <mergeCell ref="C2:C3"/>
    <mergeCell ref="A21:M21"/>
    <mergeCell ref="J11:M11"/>
    <mergeCell ref="J16:M16"/>
    <mergeCell ref="D2:I2"/>
    <mergeCell ref="J17:M17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A13" zoomScale="74" zoomScaleSheetLayoutView="74" workbookViewId="0">
      <selection activeCell="H18" sqref="H18"/>
    </sheetView>
  </sheetViews>
  <sheetFormatPr defaultRowHeight="15"/>
  <cols>
    <col min="1" max="1" width="3.85546875" customWidth="1"/>
    <col min="2" max="2" width="25.85546875" customWidth="1"/>
    <col min="3" max="3" width="4.42578125" customWidth="1"/>
    <col min="4" max="4" width="16" customWidth="1"/>
    <col min="7" max="7" width="13.140625" customWidth="1"/>
    <col min="8" max="8" width="14" customWidth="1"/>
    <col min="9" max="9" width="14.42578125" customWidth="1"/>
    <col min="12" max="12" width="8.28515625" customWidth="1"/>
    <col min="14" max="14" width="8.85546875" customWidth="1"/>
    <col min="15" max="15" width="11" customWidth="1"/>
  </cols>
  <sheetData>
    <row r="1" spans="1:17" s="6" customFormat="1" ht="12.75">
      <c r="A1" s="20"/>
      <c r="B1" s="24"/>
      <c r="C1" s="30"/>
      <c r="D1" s="11"/>
      <c r="E1" s="25"/>
      <c r="F1" s="11"/>
      <c r="G1" s="11"/>
      <c r="H1" s="11"/>
      <c r="I1" s="11"/>
      <c r="J1" s="11"/>
      <c r="K1" s="11"/>
      <c r="L1" s="11"/>
      <c r="M1" s="11"/>
      <c r="N1" s="11"/>
      <c r="O1" s="23"/>
      <c r="P1" s="9"/>
    </row>
    <row r="2" spans="1:17" s="6" customFormat="1" ht="33.950000000000003" customHeight="1">
      <c r="A2" s="106" t="s">
        <v>272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5"/>
    </row>
    <row r="3" spans="1:17" s="7" customFormat="1" ht="12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5"/>
    </row>
    <row r="4" spans="1:17" s="8" customFormat="1" ht="12.75">
      <c r="A4" s="98" t="s">
        <v>297</v>
      </c>
      <c r="B4" s="100" t="s">
        <v>298</v>
      </c>
      <c r="C4" s="101"/>
      <c r="D4" s="101"/>
      <c r="E4" s="101"/>
      <c r="F4" s="101"/>
      <c r="G4" s="102"/>
      <c r="H4" s="105" t="s">
        <v>302</v>
      </c>
      <c r="I4" s="98" t="s">
        <v>299</v>
      </c>
      <c r="J4" s="100" t="s">
        <v>300</v>
      </c>
      <c r="K4" s="101"/>
      <c r="L4" s="101"/>
      <c r="M4" s="102"/>
      <c r="N4" s="98" t="s">
        <v>320</v>
      </c>
      <c r="O4" s="98" t="s">
        <v>301</v>
      </c>
      <c r="P4" s="88"/>
    </row>
    <row r="5" spans="1:17" s="8" customFormat="1" ht="63.75">
      <c r="A5" s="98"/>
      <c r="B5" s="19" t="s">
        <v>303</v>
      </c>
      <c r="C5" s="70" t="s">
        <v>318</v>
      </c>
      <c r="D5" s="19" t="s">
        <v>304</v>
      </c>
      <c r="E5" s="19" t="s">
        <v>311</v>
      </c>
      <c r="F5" s="19" t="s">
        <v>305</v>
      </c>
      <c r="G5" s="19" t="s">
        <v>306</v>
      </c>
      <c r="H5" s="105"/>
      <c r="I5" s="98"/>
      <c r="J5" s="19" t="s">
        <v>310</v>
      </c>
      <c r="K5" s="19" t="s">
        <v>307</v>
      </c>
      <c r="L5" s="19" t="s">
        <v>308</v>
      </c>
      <c r="M5" s="19" t="s">
        <v>309</v>
      </c>
      <c r="N5" s="99"/>
      <c r="O5" s="99"/>
      <c r="P5" s="88"/>
    </row>
    <row r="6" spans="1:17" s="6" customFormat="1" ht="12.75">
      <c r="A6" s="17">
        <v>1</v>
      </c>
      <c r="B6" s="17">
        <v>2</v>
      </c>
      <c r="C6" s="17"/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2"/>
      <c r="Q6" s="4"/>
    </row>
    <row r="7" spans="1:17" s="6" customFormat="1" ht="17.45" customHeight="1">
      <c r="A7" s="118" t="s">
        <v>315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12"/>
      <c r="Q7" s="4"/>
    </row>
    <row r="8" spans="1:17" s="6" customFormat="1" ht="65.099999999999994" customHeight="1">
      <c r="A8" s="107">
        <v>1</v>
      </c>
      <c r="B8" s="121" t="s">
        <v>11</v>
      </c>
      <c r="C8" s="107">
        <v>1</v>
      </c>
      <c r="D8" s="49" t="s">
        <v>273</v>
      </c>
      <c r="E8" s="49" t="s">
        <v>2</v>
      </c>
      <c r="F8" s="49" t="s">
        <v>332</v>
      </c>
      <c r="G8" s="95" t="s">
        <v>3</v>
      </c>
      <c r="H8" s="49" t="s">
        <v>4</v>
      </c>
      <c r="I8" s="95" t="s">
        <v>5</v>
      </c>
      <c r="J8" s="49">
        <v>4.2</v>
      </c>
      <c r="K8" s="49"/>
      <c r="L8" s="49"/>
      <c r="M8" s="49"/>
      <c r="N8" s="95" t="s">
        <v>334</v>
      </c>
      <c r="O8" s="95" t="s">
        <v>335</v>
      </c>
    </row>
    <row r="9" spans="1:17" s="6" customFormat="1" ht="21.95" customHeight="1">
      <c r="A9" s="108"/>
      <c r="B9" s="122"/>
      <c r="C9" s="108"/>
      <c r="D9" s="50" t="s">
        <v>1</v>
      </c>
      <c r="E9" s="50"/>
      <c r="F9" s="50"/>
      <c r="G9" s="96"/>
      <c r="H9" s="50" t="s">
        <v>0</v>
      </c>
      <c r="I9" s="96"/>
      <c r="J9" s="50"/>
      <c r="K9" s="50"/>
      <c r="L9" s="50"/>
      <c r="M9" s="50"/>
      <c r="N9" s="96"/>
      <c r="O9" s="96"/>
    </row>
    <row r="10" spans="1:17" s="6" customFormat="1" ht="41.45" customHeight="1">
      <c r="A10" s="109"/>
      <c r="B10" s="123"/>
      <c r="C10" s="109"/>
      <c r="D10" s="51"/>
      <c r="E10" s="51"/>
      <c r="F10" s="51"/>
      <c r="G10" s="96"/>
      <c r="H10" s="52" t="s">
        <v>333</v>
      </c>
      <c r="I10" s="97"/>
      <c r="J10" s="51"/>
      <c r="K10" s="51"/>
      <c r="L10" s="51"/>
      <c r="M10" s="51"/>
      <c r="N10" s="97"/>
      <c r="O10" s="97"/>
    </row>
    <row r="11" spans="1:17" s="6" customFormat="1" ht="48" customHeight="1">
      <c r="A11" s="107">
        <v>2</v>
      </c>
      <c r="B11" s="121" t="s">
        <v>331</v>
      </c>
      <c r="C11" s="107">
        <v>1</v>
      </c>
      <c r="D11" s="49" t="s">
        <v>7</v>
      </c>
      <c r="E11" s="49" t="s">
        <v>8</v>
      </c>
      <c r="F11" s="49" t="s">
        <v>332</v>
      </c>
      <c r="G11" s="95" t="s">
        <v>6</v>
      </c>
      <c r="H11" s="49" t="s">
        <v>9</v>
      </c>
      <c r="I11" s="124" t="s">
        <v>336</v>
      </c>
      <c r="J11" s="49">
        <v>30.3</v>
      </c>
      <c r="K11" s="49"/>
      <c r="L11" s="49"/>
      <c r="M11" s="49"/>
      <c r="N11" s="95" t="s">
        <v>334</v>
      </c>
      <c r="O11" s="95" t="s">
        <v>335</v>
      </c>
    </row>
    <row r="12" spans="1:17" s="6" customFormat="1" ht="41.45" customHeight="1">
      <c r="A12" s="108"/>
      <c r="B12" s="122"/>
      <c r="C12" s="108"/>
      <c r="D12" s="50"/>
      <c r="E12" s="50"/>
      <c r="F12" s="50"/>
      <c r="G12" s="96"/>
      <c r="H12" s="50" t="s">
        <v>10</v>
      </c>
      <c r="I12" s="125"/>
      <c r="J12" s="50"/>
      <c r="K12" s="50"/>
      <c r="L12" s="50"/>
      <c r="M12" s="50"/>
      <c r="N12" s="96"/>
      <c r="O12" s="96"/>
    </row>
    <row r="13" spans="1:17" s="6" customFormat="1" ht="129.94999999999999" customHeight="1">
      <c r="A13" s="109"/>
      <c r="B13" s="123"/>
      <c r="C13" s="109"/>
      <c r="D13" s="51"/>
      <c r="E13" s="51"/>
      <c r="F13" s="51"/>
      <c r="G13" s="97"/>
      <c r="H13" s="51" t="s">
        <v>333</v>
      </c>
      <c r="I13" s="126"/>
      <c r="J13" s="51"/>
      <c r="K13" s="51"/>
      <c r="L13" s="51"/>
      <c r="M13" s="51"/>
      <c r="N13" s="97"/>
      <c r="O13" s="97"/>
    </row>
    <row r="14" spans="1:17" s="6" customFormat="1" ht="17.100000000000001" customHeight="1">
      <c r="A14" s="118" t="s">
        <v>316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</row>
    <row r="15" spans="1:17" s="6" customFormat="1" ht="139.5" customHeight="1">
      <c r="A15" s="28">
        <v>3</v>
      </c>
      <c r="B15" s="68" t="s">
        <v>321</v>
      </c>
      <c r="C15" s="13">
        <v>1</v>
      </c>
      <c r="D15" s="39" t="s">
        <v>322</v>
      </c>
      <c r="E15" s="45" t="s">
        <v>329</v>
      </c>
      <c r="F15" s="39" t="s">
        <v>324</v>
      </c>
      <c r="G15" s="39" t="s">
        <v>325</v>
      </c>
      <c r="H15" s="39" t="s">
        <v>323</v>
      </c>
      <c r="I15" s="39" t="s">
        <v>326</v>
      </c>
      <c r="J15" s="42">
        <v>17.015000000000001</v>
      </c>
      <c r="K15" s="40"/>
      <c r="L15" s="33"/>
      <c r="M15" s="33"/>
      <c r="N15" s="34"/>
      <c r="O15" s="41" t="s">
        <v>327</v>
      </c>
    </row>
    <row r="16" spans="1:17" s="6" customFormat="1" ht="18.95" customHeight="1">
      <c r="A16" s="118" t="s">
        <v>250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s="6" customFormat="1" ht="55.5" customHeight="1">
      <c r="A17" s="28">
        <v>4</v>
      </c>
      <c r="B17" s="10" t="s">
        <v>237</v>
      </c>
      <c r="C17" s="13">
        <v>1</v>
      </c>
      <c r="D17" s="36" t="s">
        <v>233</v>
      </c>
      <c r="E17" s="28">
        <v>4858</v>
      </c>
      <c r="F17" s="36" t="s">
        <v>236</v>
      </c>
      <c r="G17" s="36" t="s">
        <v>231</v>
      </c>
      <c r="H17" s="37" t="s">
        <v>235</v>
      </c>
      <c r="I17" s="34" t="s">
        <v>264</v>
      </c>
      <c r="J17" s="38">
        <v>1.9432</v>
      </c>
      <c r="K17" s="35"/>
      <c r="L17" s="35"/>
      <c r="M17" s="35">
        <v>0.09</v>
      </c>
      <c r="N17" s="34"/>
      <c r="O17" s="89" t="s">
        <v>232</v>
      </c>
    </row>
    <row r="18" spans="1:15" s="6" customFormat="1" ht="55.5" customHeight="1">
      <c r="A18" s="28">
        <v>5</v>
      </c>
      <c r="B18" s="2" t="s">
        <v>241</v>
      </c>
      <c r="C18" s="13">
        <v>1</v>
      </c>
      <c r="D18" s="36" t="s">
        <v>239</v>
      </c>
      <c r="E18" s="28">
        <v>559</v>
      </c>
      <c r="F18" s="36" t="s">
        <v>234</v>
      </c>
      <c r="G18" s="36" t="s">
        <v>238</v>
      </c>
      <c r="H18" s="37" t="s">
        <v>240</v>
      </c>
      <c r="I18" s="34" t="s">
        <v>264</v>
      </c>
      <c r="J18" s="38">
        <v>0.22360000000000002</v>
      </c>
      <c r="K18" s="35"/>
      <c r="L18" s="35"/>
      <c r="M18" s="35">
        <v>0.09</v>
      </c>
      <c r="N18" s="34"/>
      <c r="O18" s="90"/>
    </row>
    <row r="19" spans="1:15" s="6" customFormat="1" ht="65.099999999999994" customHeight="1">
      <c r="A19" s="28">
        <v>6</v>
      </c>
      <c r="B19" s="2" t="s">
        <v>244</v>
      </c>
      <c r="C19" s="13">
        <v>1</v>
      </c>
      <c r="D19" s="36" t="s">
        <v>242</v>
      </c>
      <c r="E19" s="28">
        <v>269</v>
      </c>
      <c r="F19" s="36" t="s">
        <v>234</v>
      </c>
      <c r="G19" s="36" t="s">
        <v>238</v>
      </c>
      <c r="H19" s="37" t="s">
        <v>243</v>
      </c>
      <c r="I19" s="34" t="s">
        <v>264</v>
      </c>
      <c r="J19" s="38">
        <v>0.10760000000000002</v>
      </c>
      <c r="K19" s="35"/>
      <c r="L19" s="35"/>
      <c r="M19" s="35">
        <v>0.09</v>
      </c>
      <c r="N19" s="34"/>
      <c r="O19" s="91"/>
    </row>
    <row r="20" spans="1:15" s="6" customFormat="1" ht="21.6" customHeight="1">
      <c r="A20" s="118" t="s">
        <v>258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15" s="6" customFormat="1" ht="25.5" customHeight="1">
      <c r="A21" s="28">
        <v>7</v>
      </c>
      <c r="B21" s="69" t="s">
        <v>218</v>
      </c>
      <c r="C21" s="13">
        <v>1</v>
      </c>
      <c r="D21" s="32" t="s">
        <v>219</v>
      </c>
      <c r="E21" s="32">
        <v>693.5</v>
      </c>
      <c r="F21" s="32" t="s">
        <v>220</v>
      </c>
      <c r="G21" s="36" t="s">
        <v>98</v>
      </c>
      <c r="H21" s="36" t="s">
        <v>221</v>
      </c>
      <c r="I21" s="34" t="s">
        <v>328</v>
      </c>
      <c r="J21" s="35">
        <v>3.1</v>
      </c>
      <c r="K21" s="34"/>
      <c r="L21" s="34"/>
      <c r="M21" s="34"/>
      <c r="N21" s="89" t="s">
        <v>229</v>
      </c>
      <c r="O21" s="89" t="s">
        <v>230</v>
      </c>
    </row>
    <row r="22" spans="1:15" s="6" customFormat="1" ht="25.5" customHeight="1">
      <c r="A22" s="28">
        <v>8</v>
      </c>
      <c r="B22" s="69" t="s">
        <v>218</v>
      </c>
      <c r="C22" s="13">
        <v>1</v>
      </c>
      <c r="D22" s="32" t="s">
        <v>222</v>
      </c>
      <c r="E22" s="32">
        <v>685</v>
      </c>
      <c r="F22" s="32" t="s">
        <v>220</v>
      </c>
      <c r="G22" s="36" t="s">
        <v>98</v>
      </c>
      <c r="H22" s="36" t="s">
        <v>221</v>
      </c>
      <c r="I22" s="34" t="s">
        <v>328</v>
      </c>
      <c r="J22" s="35">
        <v>3.1</v>
      </c>
      <c r="K22" s="34"/>
      <c r="L22" s="34"/>
      <c r="M22" s="34"/>
      <c r="N22" s="90"/>
      <c r="O22" s="90"/>
    </row>
    <row r="23" spans="1:15" s="6" customFormat="1" ht="25.5" customHeight="1">
      <c r="A23" s="28">
        <v>9</v>
      </c>
      <c r="B23" s="69" t="s">
        <v>218</v>
      </c>
      <c r="C23" s="13">
        <v>1</v>
      </c>
      <c r="D23" s="32" t="s">
        <v>223</v>
      </c>
      <c r="E23" s="32">
        <v>696.2</v>
      </c>
      <c r="F23" s="32" t="s">
        <v>220</v>
      </c>
      <c r="G23" s="36" t="s">
        <v>98</v>
      </c>
      <c r="H23" s="36" t="s">
        <v>221</v>
      </c>
      <c r="I23" s="34" t="s">
        <v>328</v>
      </c>
      <c r="J23" s="35">
        <v>3.1</v>
      </c>
      <c r="K23" s="34"/>
      <c r="L23" s="34"/>
      <c r="M23" s="34"/>
      <c r="N23" s="90"/>
      <c r="O23" s="90"/>
    </row>
    <row r="24" spans="1:15" s="6" customFormat="1" ht="25.5" customHeight="1">
      <c r="A24" s="28">
        <v>10</v>
      </c>
      <c r="B24" s="69" t="s">
        <v>218</v>
      </c>
      <c r="C24" s="13">
        <v>1</v>
      </c>
      <c r="D24" s="32" t="s">
        <v>224</v>
      </c>
      <c r="E24" s="32">
        <v>684.1</v>
      </c>
      <c r="F24" s="32" t="s">
        <v>220</v>
      </c>
      <c r="G24" s="36" t="s">
        <v>98</v>
      </c>
      <c r="H24" s="36" t="s">
        <v>221</v>
      </c>
      <c r="I24" s="34" t="s">
        <v>328</v>
      </c>
      <c r="J24" s="35">
        <v>3.1</v>
      </c>
      <c r="K24" s="34"/>
      <c r="L24" s="34"/>
      <c r="M24" s="34"/>
      <c r="N24" s="90"/>
      <c r="O24" s="90"/>
    </row>
    <row r="25" spans="1:15" s="6" customFormat="1" ht="25.5" customHeight="1">
      <c r="A25" s="28">
        <v>11</v>
      </c>
      <c r="B25" s="69" t="s">
        <v>218</v>
      </c>
      <c r="C25" s="13">
        <v>1</v>
      </c>
      <c r="D25" s="32" t="s">
        <v>225</v>
      </c>
      <c r="E25" s="32">
        <v>632.20000000000005</v>
      </c>
      <c r="F25" s="32" t="s">
        <v>220</v>
      </c>
      <c r="G25" s="36" t="s">
        <v>98</v>
      </c>
      <c r="H25" s="36" t="s">
        <v>221</v>
      </c>
      <c r="I25" s="34" t="s">
        <v>328</v>
      </c>
      <c r="J25" s="35">
        <v>3.1</v>
      </c>
      <c r="K25" s="34"/>
      <c r="L25" s="34"/>
      <c r="M25" s="34"/>
      <c r="N25" s="90"/>
      <c r="O25" s="90"/>
    </row>
    <row r="26" spans="1:15" s="6" customFormat="1" ht="25.5" customHeight="1">
      <c r="A26" s="28">
        <v>12</v>
      </c>
      <c r="B26" s="69" t="s">
        <v>218</v>
      </c>
      <c r="C26" s="13">
        <v>1</v>
      </c>
      <c r="D26" s="32" t="s">
        <v>226</v>
      </c>
      <c r="E26" s="32">
        <v>684.8</v>
      </c>
      <c r="F26" s="32" t="s">
        <v>220</v>
      </c>
      <c r="G26" s="36" t="s">
        <v>98</v>
      </c>
      <c r="H26" s="36" t="s">
        <v>221</v>
      </c>
      <c r="I26" s="34" t="s">
        <v>328</v>
      </c>
      <c r="J26" s="35">
        <v>3.1</v>
      </c>
      <c r="K26" s="34"/>
      <c r="L26" s="34"/>
      <c r="M26" s="34"/>
      <c r="N26" s="90"/>
      <c r="O26" s="90"/>
    </row>
    <row r="27" spans="1:15" s="6" customFormat="1" ht="25.5" customHeight="1">
      <c r="A27" s="28">
        <v>13</v>
      </c>
      <c r="B27" s="69" t="s">
        <v>218</v>
      </c>
      <c r="C27" s="13">
        <v>1</v>
      </c>
      <c r="D27" s="32" t="s">
        <v>227</v>
      </c>
      <c r="E27" s="32">
        <v>693.1</v>
      </c>
      <c r="F27" s="32" t="s">
        <v>220</v>
      </c>
      <c r="G27" s="36" t="s">
        <v>98</v>
      </c>
      <c r="H27" s="36" t="s">
        <v>221</v>
      </c>
      <c r="I27" s="26" t="s">
        <v>328</v>
      </c>
      <c r="J27" s="28">
        <v>3.1</v>
      </c>
      <c r="K27" s="26"/>
      <c r="L27" s="26"/>
      <c r="M27" s="26"/>
      <c r="N27" s="90"/>
      <c r="O27" s="90"/>
    </row>
    <row r="28" spans="1:15" s="6" customFormat="1" ht="25.5" customHeight="1">
      <c r="A28" s="28">
        <v>14</v>
      </c>
      <c r="B28" s="1" t="s">
        <v>267</v>
      </c>
      <c r="C28" s="13">
        <v>1</v>
      </c>
      <c r="D28" s="32" t="s">
        <v>265</v>
      </c>
      <c r="E28" s="28">
        <v>1256.8</v>
      </c>
      <c r="F28" s="32" t="s">
        <v>220</v>
      </c>
      <c r="G28" s="36" t="s">
        <v>98</v>
      </c>
      <c r="H28" s="26" t="s">
        <v>268</v>
      </c>
      <c r="I28" s="26" t="s">
        <v>266</v>
      </c>
      <c r="J28" s="26"/>
      <c r="K28" s="26"/>
      <c r="L28" s="26"/>
      <c r="M28" s="26"/>
      <c r="N28" s="91"/>
      <c r="O28" s="91"/>
    </row>
    <row r="29" spans="1:15" ht="15.75">
      <c r="A29" s="71"/>
      <c r="B29" s="72" t="s">
        <v>314</v>
      </c>
      <c r="C29" s="71"/>
      <c r="D29" s="71"/>
      <c r="E29" s="71"/>
      <c r="F29" s="71"/>
      <c r="G29" s="71"/>
      <c r="H29" s="71"/>
      <c r="I29" s="71"/>
      <c r="J29" s="73">
        <f>J28+J27+J26+J25+J24+J23+J22+J21+J19+J18+J17+J15+J11+J8</f>
        <v>75.489400000000003</v>
      </c>
      <c r="K29" s="73">
        <f>K28+K27+K26+K25+K24+K23+K22+K21+K19+K18+K17+K15+K11+K8</f>
        <v>0</v>
      </c>
      <c r="L29" s="73">
        <f>L28+L27+L26+L25+L24+L23+L22+L21+L19+L18+L17+L15+L11+L8</f>
        <v>0</v>
      </c>
      <c r="M29" s="73">
        <f>M28+M27+M26+M25+M24+M23+M22+M21+M19+M18+M17+M15+M11+M8</f>
        <v>0.27</v>
      </c>
      <c r="N29" s="71"/>
      <c r="O29" s="71"/>
    </row>
  </sheetData>
  <mergeCells count="30">
    <mergeCell ref="A2:O2"/>
    <mergeCell ref="A14:O14"/>
    <mergeCell ref="A16:O16"/>
    <mergeCell ref="A20:O20"/>
    <mergeCell ref="I8:I10"/>
    <mergeCell ref="A8:A10"/>
    <mergeCell ref="B8:B10"/>
    <mergeCell ref="C8:C10"/>
    <mergeCell ref="G8:G10"/>
    <mergeCell ref="A11:A13"/>
    <mergeCell ref="A7:O7"/>
    <mergeCell ref="O4:O5"/>
    <mergeCell ref="B11:B13"/>
    <mergeCell ref="C11:C13"/>
    <mergeCell ref="G11:G13"/>
    <mergeCell ref="I11:I13"/>
    <mergeCell ref="N21:N28"/>
    <mergeCell ref="O21:O28"/>
    <mergeCell ref="O17:O19"/>
    <mergeCell ref="N8:N10"/>
    <mergeCell ref="N11:N13"/>
    <mergeCell ref="O8:O10"/>
    <mergeCell ref="O11:O13"/>
    <mergeCell ref="P4:P5"/>
    <mergeCell ref="A4:A5"/>
    <mergeCell ref="B4:G4"/>
    <mergeCell ref="H4:H5"/>
    <mergeCell ref="I4:I5"/>
    <mergeCell ref="J4:M4"/>
    <mergeCell ref="N4:N5"/>
  </mergeCells>
  <phoneticPr fontId="24" type="noConversion"/>
  <pageMargins left="0.70866141732283472" right="0.70866141732283472" top="0.55118110236220474" bottom="0.35433070866141736" header="0.31496062992125984" footer="0.31496062992125984"/>
  <pageSetup paperSize="9" scale="78" orientation="landscape" r:id="rId1"/>
  <rowBreaks count="1" manualBreakCount="1">
    <brk id="15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общий перечень</vt:lpstr>
      <vt:lpstr>свод по финанс.</vt:lpstr>
      <vt:lpstr>жил.фонд</vt:lpstr>
      <vt:lpstr>жил.фонд!Область_печати</vt:lpstr>
      <vt:lpstr>'общий перечень'!Область_печати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Зубик Ирина Николаевна</dc:creator>
  <cp:lastModifiedBy>veselkov_iv</cp:lastModifiedBy>
  <cp:lastPrinted>2019-10-08T07:34:37Z</cp:lastPrinted>
  <dcterms:created xsi:type="dcterms:W3CDTF">2019-07-23T06:42:08Z</dcterms:created>
  <dcterms:modified xsi:type="dcterms:W3CDTF">2019-11-14T15:26:04Z</dcterms:modified>
</cp:coreProperties>
</file>